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ace stavby" sheetId="1" r:id="rId1"/>
    <sheet name="01 - 1.01 Kabina dorost" sheetId="2" r:id="rId2"/>
    <sheet name="02 - 1.02 Sprchy dorost" sheetId="3" r:id="rId3"/>
    <sheet name="03 - 1.03 Kabina přípravka" sheetId="4" r:id="rId4"/>
    <sheet name="04 - 1.04 Sprchy přípravka" sheetId="5" r:id="rId5"/>
    <sheet name="05 - 1.05 Kabina hosté 2" sheetId="6" r:id="rId6"/>
    <sheet name="06 - 1.06 Sprchy hosté 2" sheetId="7" r:id="rId7"/>
    <sheet name="07 - 1.07 Kabina hosté 1" sheetId="8" r:id="rId8"/>
    <sheet name="08 - 1.08 Sprchy hosté 1" sheetId="9" r:id="rId9"/>
    <sheet name="09 - 1.09 Sklad" sheetId="10" r:id="rId10"/>
    <sheet name="10 - 1.10 Sklad míčů" sheetId="11" r:id="rId11"/>
    <sheet name="11 - 1.11 Šatna personál" sheetId="12" r:id="rId12"/>
    <sheet name="12 - 1.12 Sprcha" sheetId="13" r:id="rId13"/>
    <sheet name="13 - 1.13 Sklad prádla" sheetId="14" r:id="rId14"/>
    <sheet name="14 - 1.14 Prádelna" sheetId="15" r:id="rId15"/>
    <sheet name="15 - 1.15 Chodba" sheetId="16" r:id="rId16"/>
    <sheet name="16 - Opatření proti vzlín..." sheetId="17" r:id="rId17"/>
    <sheet name="17 - ZTI, ÚT" sheetId="18" r:id="rId18"/>
    <sheet name="VV ZTI, UT" sheetId="22" r:id="rId19"/>
    <sheet name="18 - EI" sheetId="19" r:id="rId20"/>
    <sheet name="EI VV" sheetId="21" r:id="rId21"/>
    <sheet name="Seznam figur" sheetId="20" r:id="rId22"/>
  </sheets>
  <definedNames>
    <definedName name="_xlnm._FilterDatabase" localSheetId="1" hidden="1">'01 - 1.01 Kabina dorost'!$C$124:$K$202</definedName>
    <definedName name="_xlnm._FilterDatabase" localSheetId="2" hidden="1">'02 - 1.02 Sprchy dorost'!$C$123:$K$178</definedName>
    <definedName name="_xlnm._FilterDatabase" localSheetId="3" hidden="1">'03 - 1.03 Kabina přípravka'!$C$129:$K$302</definedName>
    <definedName name="_xlnm._FilterDatabase" localSheetId="4" hidden="1">'04 - 1.04 Sprchy přípravka'!$C$131:$K$313</definedName>
    <definedName name="_xlnm._FilterDatabase" localSheetId="5" hidden="1">'05 - 1.05 Kabina hosté 2'!$C$125:$K$220</definedName>
    <definedName name="_xlnm._FilterDatabase" localSheetId="6" hidden="1">'06 - 1.06 Sprchy hosté 2'!$C$123:$K$183</definedName>
    <definedName name="_xlnm._FilterDatabase" localSheetId="7" hidden="1">'07 - 1.07 Kabina hosté 1'!$C$125:$K$222</definedName>
    <definedName name="_xlnm._FilterDatabase" localSheetId="8" hidden="1">'08 - 1.08 Sprchy hosté 1'!$C$130:$K$294</definedName>
    <definedName name="_xlnm._FilterDatabase" localSheetId="9" hidden="1">'09 - 1.09 Sklad'!$C$129:$K$310</definedName>
    <definedName name="_xlnm._FilterDatabase" localSheetId="10" hidden="1">'10 - 1.10 Sklad míčů'!$C$130:$K$323</definedName>
    <definedName name="_xlnm._FilterDatabase" localSheetId="11" hidden="1">'11 - 1.11 Šatna personál'!$C$129:$K$310</definedName>
    <definedName name="_xlnm._FilterDatabase" localSheetId="12" hidden="1">'12 - 1.12 Sprcha'!$C$124:$K$207</definedName>
    <definedName name="_xlnm._FilterDatabase" localSheetId="13" hidden="1">'13 - 1.13 Sklad prádla'!$C$130:$K$313</definedName>
    <definedName name="_xlnm._FilterDatabase" localSheetId="14" hidden="1">'14 - 1.14 Prádelna'!$C$130:$K$298</definedName>
    <definedName name="_xlnm._FilterDatabase" localSheetId="15" hidden="1">'15 - 1.15 Chodba'!$C$131:$K$303</definedName>
    <definedName name="_xlnm._FilterDatabase" localSheetId="16" hidden="1">'16 - Opatření proti vzlín...'!$C$125:$K$221</definedName>
    <definedName name="_xlnm._FilterDatabase" localSheetId="17" hidden="1">'17 - ZTI, ÚT'!$C$120:$K$130</definedName>
    <definedName name="_xlnm._FilterDatabase" localSheetId="19" hidden="1">'18 - EI'!$C$119:$K$131</definedName>
    <definedName name="_xlnm.Print_Titles" localSheetId="1">'01 - 1.01 Kabina dorost'!$124:$124</definedName>
    <definedName name="_xlnm.Print_Titles" localSheetId="2">'02 - 1.02 Sprchy dorost'!$123:$123</definedName>
    <definedName name="_xlnm.Print_Titles" localSheetId="3">'03 - 1.03 Kabina přípravka'!$129:$129</definedName>
    <definedName name="_xlnm.Print_Titles" localSheetId="4">'04 - 1.04 Sprchy přípravka'!$131:$131</definedName>
    <definedName name="_xlnm.Print_Titles" localSheetId="5">'05 - 1.05 Kabina hosté 2'!$125:$125</definedName>
    <definedName name="_xlnm.Print_Titles" localSheetId="6">'06 - 1.06 Sprchy hosté 2'!$123:$123</definedName>
    <definedName name="_xlnm.Print_Titles" localSheetId="7">'07 - 1.07 Kabina hosté 1'!$125:$125</definedName>
    <definedName name="_xlnm.Print_Titles" localSheetId="8">'08 - 1.08 Sprchy hosté 1'!$130:$130</definedName>
    <definedName name="_xlnm.Print_Titles" localSheetId="9">'09 - 1.09 Sklad'!$129:$129</definedName>
    <definedName name="_xlnm.Print_Titles" localSheetId="10">'10 - 1.10 Sklad míčů'!$130:$130</definedName>
    <definedName name="_xlnm.Print_Titles" localSheetId="11">'11 - 1.11 Šatna personál'!$129:$129</definedName>
    <definedName name="_xlnm.Print_Titles" localSheetId="12">'12 - 1.12 Sprcha'!$124:$124</definedName>
    <definedName name="_xlnm.Print_Titles" localSheetId="13">'13 - 1.13 Sklad prádla'!$130:$130</definedName>
    <definedName name="_xlnm.Print_Titles" localSheetId="14">'14 - 1.14 Prádelna'!$130:$130</definedName>
    <definedName name="_xlnm.Print_Titles" localSheetId="15">'15 - 1.15 Chodba'!$131:$131</definedName>
    <definedName name="_xlnm.Print_Titles" localSheetId="16">'16 - Opatření proti vzlín...'!$125:$125</definedName>
    <definedName name="_xlnm.Print_Titles" localSheetId="17">'17 - ZTI, ÚT'!$120:$120</definedName>
    <definedName name="_xlnm.Print_Titles" localSheetId="19">'18 - EI'!$119:$119</definedName>
    <definedName name="_xlnm.Print_Titles" localSheetId="0">'Rekapitulace stavby'!$92:$92</definedName>
    <definedName name="_xlnm.Print_Titles" localSheetId="21">'Seznam figur'!$9:$9</definedName>
    <definedName name="_xlnm.Print_Area" localSheetId="1">'01 - 1.01 Kabina dorost'!$C$82:$J$106,'01 - 1.01 Kabina dorost'!$C$112:$K$202</definedName>
    <definedName name="_xlnm.Print_Area" localSheetId="2">'02 - 1.02 Sprchy dorost'!$C$82:$J$105,'02 - 1.02 Sprchy dorost'!$C$111:$K$178</definedName>
    <definedName name="_xlnm.Print_Area" localSheetId="3">'03 - 1.03 Kabina přípravka'!$C$82:$J$111,'03 - 1.03 Kabina přípravka'!$C$117:$K$302</definedName>
    <definedName name="_xlnm.Print_Area" localSheetId="4">'04 - 1.04 Sprchy přípravka'!$C$82:$J$113,'04 - 1.04 Sprchy přípravka'!$C$119:$K$313</definedName>
    <definedName name="_xlnm.Print_Area" localSheetId="5">'05 - 1.05 Kabina hosté 2'!$C$82:$J$107,'05 - 1.05 Kabina hosté 2'!$C$113:$K$220</definedName>
    <definedName name="_xlnm.Print_Area" localSheetId="6">'06 - 1.06 Sprchy hosté 2'!$C$82:$J$105,'06 - 1.06 Sprchy hosté 2'!$C$111:$K$183</definedName>
    <definedName name="_xlnm.Print_Area" localSheetId="7">'07 - 1.07 Kabina hosté 1'!$C$82:$J$107,'07 - 1.07 Kabina hosté 1'!$C$113:$K$222</definedName>
    <definedName name="_xlnm.Print_Area" localSheetId="8">'08 - 1.08 Sprchy hosté 1'!$C$82:$J$112,'08 - 1.08 Sprchy hosté 1'!$C$118:$K$294</definedName>
    <definedName name="_xlnm.Print_Area" localSheetId="9">'09 - 1.09 Sklad'!$C$82:$J$111,'09 - 1.09 Sklad'!$C$117:$K$310</definedName>
    <definedName name="_xlnm.Print_Area" localSheetId="10">'10 - 1.10 Sklad míčů'!$C$82:$J$112,'10 - 1.10 Sklad míčů'!$C$118:$K$323</definedName>
    <definedName name="_xlnm.Print_Area" localSheetId="11">'11 - 1.11 Šatna personál'!$C$82:$J$111,'11 - 1.11 Šatna personál'!$C$117:$K$310</definedName>
    <definedName name="_xlnm.Print_Area" localSheetId="12">'12 - 1.12 Sprcha'!$C$82:$J$106,'12 - 1.12 Sprcha'!$C$112:$K$207</definedName>
    <definedName name="_xlnm.Print_Area" localSheetId="13">'13 - 1.13 Sklad prádla'!$C$82:$J$112,'13 - 1.13 Sklad prádla'!$C$118:$K$313</definedName>
    <definedName name="_xlnm.Print_Area" localSheetId="14">'14 - 1.14 Prádelna'!$C$82:$J$112,'14 - 1.14 Prádelna'!$C$118:$K$298</definedName>
    <definedName name="_xlnm.Print_Area" localSheetId="15">'15 - 1.15 Chodba'!$C$82:$J$113,'15 - 1.15 Chodba'!$C$119:$K$303</definedName>
    <definedName name="_xlnm.Print_Area" localSheetId="16">'16 - Opatření proti vzlín...'!$C$82:$J$107,'16 - Opatření proti vzlín...'!$C$113:$K$221</definedName>
    <definedName name="_xlnm.Print_Area" localSheetId="17">'17 - ZTI, ÚT'!$C$82:$J$102,'17 - ZTI, ÚT'!$C$108:$K$130</definedName>
    <definedName name="_xlnm.Print_Area" localSheetId="19">'18 - EI'!$C$82:$J$101,'18 - EI'!$C$107:$K$131</definedName>
    <definedName name="_xlnm.Print_Area" localSheetId="20">'EI VV'!$A$1:$G$117</definedName>
    <definedName name="_xlnm.Print_Area" localSheetId="0">'Rekapitulace stavby'!$D$4:$AO$76,'Rekapitulace stavby'!$C$82:$AQ$113</definedName>
    <definedName name="_xlnm.Print_Area" localSheetId="21">'Seznam figur'!$C$4:$G$1295</definedName>
  </definedNames>
  <calcPr calcId="125725"/>
</workbook>
</file>

<file path=xl/calcChain.xml><?xml version="1.0" encoding="utf-8"?>
<calcChain xmlns="http://schemas.openxmlformats.org/spreadsheetml/2006/main">
  <c r="I130" i="18"/>
  <c r="I128"/>
  <c r="I126"/>
  <c r="I124"/>
  <c r="I131" i="19"/>
  <c r="E59" i="22"/>
  <c r="E58"/>
  <c r="E57"/>
  <c r="E56"/>
  <c r="E55"/>
  <c r="E54"/>
  <c r="E53"/>
  <c r="E52"/>
  <c r="E62" s="1"/>
  <c r="E69" s="1"/>
  <c r="E51"/>
  <c r="E48"/>
  <c r="E68" s="1"/>
  <c r="E47"/>
  <c r="E46"/>
  <c r="E45"/>
  <c r="E44"/>
  <c r="E43"/>
  <c r="E42"/>
  <c r="E41"/>
  <c r="E40"/>
  <c r="E39"/>
  <c r="E38"/>
  <c r="E37"/>
  <c r="E36"/>
  <c r="E35"/>
  <c r="E34"/>
  <c r="E33"/>
  <c r="E32"/>
  <c r="E28"/>
  <c r="E27"/>
  <c r="E26"/>
  <c r="E25"/>
  <c r="E24"/>
  <c r="E23"/>
  <c r="E22"/>
  <c r="E29" s="1"/>
  <c r="E67" s="1"/>
  <c r="E18"/>
  <c r="E17"/>
  <c r="E16"/>
  <c r="E15"/>
  <c r="E14"/>
  <c r="E13"/>
  <c r="E12"/>
  <c r="E11"/>
  <c r="E19" s="1"/>
  <c r="E66" s="1"/>
  <c r="E71" s="1"/>
  <c r="E10"/>
  <c r="G115" i="21" l="1"/>
  <c r="G114"/>
  <c r="G113"/>
  <c r="G112"/>
  <c r="G111"/>
  <c r="G110"/>
  <c r="G109"/>
  <c r="G116" s="1"/>
  <c r="E14" s="1"/>
  <c r="G102"/>
  <c r="G101"/>
  <c r="G100"/>
  <c r="G99"/>
  <c r="G103" s="1"/>
  <c r="E13" s="1"/>
  <c r="G91"/>
  <c r="G90"/>
  <c r="G89"/>
  <c r="G88"/>
  <c r="G87"/>
  <c r="G86"/>
  <c r="G85"/>
  <c r="G84"/>
  <c r="G83"/>
  <c r="G82"/>
  <c r="G81"/>
  <c r="G80"/>
  <c r="G79"/>
  <c r="G78"/>
  <c r="G77"/>
  <c r="G92" s="1"/>
  <c r="E12" s="1"/>
  <c r="G69"/>
  <c r="G68"/>
  <c r="G67"/>
  <c r="G66"/>
  <c r="G65"/>
  <c r="G64"/>
  <c r="G70" s="1"/>
  <c r="E11" s="1"/>
  <c r="G57"/>
  <c r="G56"/>
  <c r="G55"/>
  <c r="G54"/>
  <c r="G53"/>
  <c r="G52"/>
  <c r="G51"/>
  <c r="G50"/>
  <c r="G49"/>
  <c r="G48"/>
  <c r="G47"/>
  <c r="G46"/>
  <c r="G45"/>
  <c r="G44"/>
  <c r="G43"/>
  <c r="G58" s="1"/>
  <c r="E10" s="1"/>
  <c r="G37"/>
  <c r="G36"/>
  <c r="G35"/>
  <c r="E9"/>
  <c r="E15" l="1"/>
  <c r="E19"/>
  <c r="D7" i="20"/>
  <c r="J37" i="19"/>
  <c r="J36"/>
  <c r="AY112" i="1" s="1"/>
  <c r="J35" i="19"/>
  <c r="AX112" i="1" s="1"/>
  <c r="BI131" i="19"/>
  <c r="BH131"/>
  <c r="BG131"/>
  <c r="BF131"/>
  <c r="T131"/>
  <c r="T130" s="1"/>
  <c r="T129" s="1"/>
  <c r="R131"/>
  <c r="R130" s="1"/>
  <c r="R129" s="1"/>
  <c r="P131"/>
  <c r="P130" s="1"/>
  <c r="P129" s="1"/>
  <c r="BI123"/>
  <c r="BH123"/>
  <c r="BG123"/>
  <c r="BF123"/>
  <c r="T123"/>
  <c r="T122"/>
  <c r="T121" s="1"/>
  <c r="T120" s="1"/>
  <c r="R123"/>
  <c r="R122"/>
  <c r="R121" s="1"/>
  <c r="P123"/>
  <c r="P122"/>
  <c r="P121" s="1"/>
  <c r="P120" s="1"/>
  <c r="AU112" i="1" s="1"/>
  <c r="J117" i="19"/>
  <c r="J116"/>
  <c r="F116"/>
  <c r="F114"/>
  <c r="E112"/>
  <c r="J92"/>
  <c r="J91"/>
  <c r="F91"/>
  <c r="F89"/>
  <c r="E87"/>
  <c r="J18"/>
  <c r="E18"/>
  <c r="F117"/>
  <c r="J17"/>
  <c r="J12"/>
  <c r="J89" s="1"/>
  <c r="E7"/>
  <c r="E110" s="1"/>
  <c r="J37" i="18"/>
  <c r="J36"/>
  <c r="AY111" i="1"/>
  <c r="J35" i="18"/>
  <c r="AX111" i="1" s="1"/>
  <c r="BI130" i="18"/>
  <c r="BH130"/>
  <c r="BG130"/>
  <c r="BF130"/>
  <c r="T130"/>
  <c r="T129"/>
  <c r="R130"/>
  <c r="R129" s="1"/>
  <c r="P130"/>
  <c r="P129"/>
  <c r="BI128"/>
  <c r="BH128"/>
  <c r="BG128"/>
  <c r="BF128"/>
  <c r="T128"/>
  <c r="T127" s="1"/>
  <c r="R128"/>
  <c r="R127"/>
  <c r="P128"/>
  <c r="P127" s="1"/>
  <c r="BI126"/>
  <c r="BH126"/>
  <c r="BG126"/>
  <c r="BF126"/>
  <c r="T126"/>
  <c r="T125"/>
  <c r="R126"/>
  <c r="R125" s="1"/>
  <c r="P126"/>
  <c r="P125"/>
  <c r="BI124"/>
  <c r="BH124"/>
  <c r="BG124"/>
  <c r="BF124"/>
  <c r="T124"/>
  <c r="T123" s="1"/>
  <c r="T122" s="1"/>
  <c r="T121" s="1"/>
  <c r="R124"/>
  <c r="R123" s="1"/>
  <c r="R122" s="1"/>
  <c r="R121" s="1"/>
  <c r="P124"/>
  <c r="P123" s="1"/>
  <c r="P122" s="1"/>
  <c r="P121" s="1"/>
  <c r="AU111" i="1" s="1"/>
  <c r="J118" i="18"/>
  <c r="J117"/>
  <c r="F117"/>
  <c r="F115"/>
  <c r="E113"/>
  <c r="J92"/>
  <c r="J91"/>
  <c r="F91"/>
  <c r="F89"/>
  <c r="E87"/>
  <c r="J18"/>
  <c r="E18"/>
  <c r="F118" s="1"/>
  <c r="J17"/>
  <c r="J12"/>
  <c r="J115" s="1"/>
  <c r="E7"/>
  <c r="E111" s="1"/>
  <c r="J37" i="17"/>
  <c r="J36"/>
  <c r="AY110" i="1" s="1"/>
  <c r="J35" i="17"/>
  <c r="AX110" i="1"/>
  <c r="BI221" i="17"/>
  <c r="BH221"/>
  <c r="BG221"/>
  <c r="BF221"/>
  <c r="T221"/>
  <c r="T220" s="1"/>
  <c r="T219" s="1"/>
  <c r="R221"/>
  <c r="R220" s="1"/>
  <c r="R219" s="1"/>
  <c r="P221"/>
  <c r="P220"/>
  <c r="P219" s="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 s="1"/>
  <c r="J23"/>
  <c r="J21"/>
  <c r="E21"/>
  <c r="J122" s="1"/>
  <c r="J20"/>
  <c r="J18"/>
  <c r="E18"/>
  <c r="F123" s="1"/>
  <c r="J17"/>
  <c r="J15"/>
  <c r="E15"/>
  <c r="F122" s="1"/>
  <c r="J14"/>
  <c r="J12"/>
  <c r="J120" s="1"/>
  <c r="E7"/>
  <c r="E116" s="1"/>
  <c r="J37" i="16"/>
  <c r="J36"/>
  <c r="AY109" i="1" s="1"/>
  <c r="J35" i="16"/>
  <c r="AX109" i="1"/>
  <c r="BI302" i="16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 s="1"/>
  <c r="R209"/>
  <c r="R208" s="1"/>
  <c r="P209"/>
  <c r="P208" s="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T148" s="1"/>
  <c r="R149"/>
  <c r="R148"/>
  <c r="P149"/>
  <c r="P148" s="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F89"/>
  <c r="E87"/>
  <c r="J24"/>
  <c r="E24"/>
  <c r="J129" s="1"/>
  <c r="J23"/>
  <c r="J21"/>
  <c r="E21"/>
  <c r="J128" s="1"/>
  <c r="J20"/>
  <c r="J18"/>
  <c r="E18"/>
  <c r="F129" s="1"/>
  <c r="J17"/>
  <c r="J15"/>
  <c r="E15"/>
  <c r="F128" s="1"/>
  <c r="J14"/>
  <c r="J12"/>
  <c r="J126" s="1"/>
  <c r="E7"/>
  <c r="E122"/>
  <c r="J37" i="15"/>
  <c r="J36"/>
  <c r="AY108" i="1" s="1"/>
  <c r="J35" i="15"/>
  <c r="AX108" i="1" s="1"/>
  <c r="BI297" i="15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T209" s="1"/>
  <c r="R210"/>
  <c r="R209" s="1"/>
  <c r="P210"/>
  <c r="P209" s="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 s="1"/>
  <c r="R148"/>
  <c r="R147" s="1"/>
  <c r="P148"/>
  <c r="P147" s="1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 s="1"/>
  <c r="J23"/>
  <c r="J21"/>
  <c r="E21"/>
  <c r="J127" s="1"/>
  <c r="J20"/>
  <c r="J18"/>
  <c r="E18"/>
  <c r="F128" s="1"/>
  <c r="J17"/>
  <c r="J15"/>
  <c r="E15"/>
  <c r="F127" s="1"/>
  <c r="J14"/>
  <c r="J12"/>
  <c r="J125" s="1"/>
  <c r="E7"/>
  <c r="E121" s="1"/>
  <c r="J37" i="14"/>
  <c r="J36"/>
  <c r="AY107" i="1" s="1"/>
  <c r="J35" i="14"/>
  <c r="AX107" i="1"/>
  <c r="BI312" i="14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 s="1"/>
  <c r="R209"/>
  <c r="R208" s="1"/>
  <c r="P209"/>
  <c r="P208" s="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 s="1"/>
  <c r="P148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 s="1"/>
  <c r="J23"/>
  <c r="J21"/>
  <c r="E21"/>
  <c r="J127" s="1"/>
  <c r="J20"/>
  <c r="J18"/>
  <c r="E18"/>
  <c r="F128" s="1"/>
  <c r="J17"/>
  <c r="J15"/>
  <c r="E15"/>
  <c r="F91" s="1"/>
  <c r="J14"/>
  <c r="J12"/>
  <c r="J125"/>
  <c r="E7"/>
  <c r="E85" s="1"/>
  <c r="J37" i="13"/>
  <c r="J36"/>
  <c r="AY106" i="1" s="1"/>
  <c r="J35" i="13"/>
  <c r="AX106" i="1" s="1"/>
  <c r="BI206" i="13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 s="1"/>
  <c r="R165"/>
  <c r="R164"/>
  <c r="P165"/>
  <c r="P164" s="1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 s="1"/>
  <c r="J23"/>
  <c r="J21"/>
  <c r="E21"/>
  <c r="J121" s="1"/>
  <c r="J20"/>
  <c r="J18"/>
  <c r="E18"/>
  <c r="F122" s="1"/>
  <c r="J17"/>
  <c r="J15"/>
  <c r="E15"/>
  <c r="F91" s="1"/>
  <c r="J14"/>
  <c r="J12"/>
  <c r="J119" s="1"/>
  <c r="E7"/>
  <c r="E85"/>
  <c r="J37" i="12"/>
  <c r="J36"/>
  <c r="AY105" i="1" s="1"/>
  <c r="J35" i="12"/>
  <c r="AX105" i="1" s="1"/>
  <c r="BI309" i="12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T213"/>
  <c r="R214"/>
  <c r="R213" s="1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 s="1"/>
  <c r="R147"/>
  <c r="R146"/>
  <c r="P147"/>
  <c r="P146" s="1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 s="1"/>
  <c r="J23"/>
  <c r="J21"/>
  <c r="E21"/>
  <c r="J126" s="1"/>
  <c r="J20"/>
  <c r="J18"/>
  <c r="E18"/>
  <c r="F92" s="1"/>
  <c r="J17"/>
  <c r="J15"/>
  <c r="E15"/>
  <c r="F91" s="1"/>
  <c r="J14"/>
  <c r="J12"/>
  <c r="J124" s="1"/>
  <c r="E7"/>
  <c r="E85"/>
  <c r="J37" i="11"/>
  <c r="J36"/>
  <c r="AY104" i="1" s="1"/>
  <c r="J35" i="11"/>
  <c r="AX104" i="1" s="1"/>
  <c r="BI322" i="11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T214" s="1"/>
  <c r="R215"/>
  <c r="R214" s="1"/>
  <c r="P215"/>
  <c r="P214" s="1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 s="1"/>
  <c r="R148"/>
  <c r="R147" s="1"/>
  <c r="P148"/>
  <c r="P147" s="1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125" s="1"/>
  <c r="E7"/>
  <c r="E121" s="1"/>
  <c r="J37" i="10"/>
  <c r="J36"/>
  <c r="AY103" i="1"/>
  <c r="J35" i="10"/>
  <c r="AX103" i="1" s="1"/>
  <c r="BI309" i="10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T213" s="1"/>
  <c r="R214"/>
  <c r="R213" s="1"/>
  <c r="P214"/>
  <c r="P213" s="1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 s="1"/>
  <c r="R147"/>
  <c r="R146" s="1"/>
  <c r="P147"/>
  <c r="P146" s="1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89" s="1"/>
  <c r="E7"/>
  <c r="E120" s="1"/>
  <c r="J147" i="9"/>
  <c r="J37"/>
  <c r="J36"/>
  <c r="AY102" i="1" s="1"/>
  <c r="J35" i="9"/>
  <c r="AX102" i="1" s="1"/>
  <c r="BI293" i="9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 s="1"/>
  <c r="R205"/>
  <c r="R204"/>
  <c r="P205"/>
  <c r="P204" s="1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J99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5"/>
  <c r="E123"/>
  <c r="F89"/>
  <c r="E87"/>
  <c r="J24"/>
  <c r="E24"/>
  <c r="J128" s="1"/>
  <c r="J23"/>
  <c r="J21"/>
  <c r="E21"/>
  <c r="J127" s="1"/>
  <c r="J20"/>
  <c r="J18"/>
  <c r="E18"/>
  <c r="F128" s="1"/>
  <c r="J17"/>
  <c r="J15"/>
  <c r="E15"/>
  <c r="F127" s="1"/>
  <c r="J14"/>
  <c r="J12"/>
  <c r="J125"/>
  <c r="E7"/>
  <c r="E121" s="1"/>
  <c r="J37" i="8"/>
  <c r="J36"/>
  <c r="AY101" i="1" s="1"/>
  <c r="J35" i="8"/>
  <c r="AX101" i="1" s="1"/>
  <c r="BI221" i="8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 s="1"/>
  <c r="R163"/>
  <c r="R162" s="1"/>
  <c r="P163"/>
  <c r="P162" s="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 s="1"/>
  <c r="E7"/>
  <c r="E85" s="1"/>
  <c r="J37" i="7"/>
  <c r="J36"/>
  <c r="AY100" i="1"/>
  <c r="J35" i="7"/>
  <c r="AX100" i="1" s="1"/>
  <c r="BI182" i="7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 s="1"/>
  <c r="R159"/>
  <c r="R158" s="1"/>
  <c r="P159"/>
  <c r="P158" s="1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 s="1"/>
  <c r="J23"/>
  <c r="J21"/>
  <c r="E21"/>
  <c r="J120" s="1"/>
  <c r="J20"/>
  <c r="J18"/>
  <c r="E18"/>
  <c r="F121" s="1"/>
  <c r="J17"/>
  <c r="J15"/>
  <c r="E15"/>
  <c r="F120" s="1"/>
  <c r="J14"/>
  <c r="J12"/>
  <c r="J118" s="1"/>
  <c r="E7"/>
  <c r="E85"/>
  <c r="J37" i="6"/>
  <c r="J36"/>
  <c r="AY99" i="1" s="1"/>
  <c r="J35" i="6"/>
  <c r="AX99" i="1" s="1"/>
  <c r="BI219" i="6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 s="1"/>
  <c r="R167"/>
  <c r="R166" s="1"/>
  <c r="P167"/>
  <c r="P166" s="1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 s="1"/>
  <c r="J23"/>
  <c r="J21"/>
  <c r="E21"/>
  <c r="J91" s="1"/>
  <c r="J20"/>
  <c r="J18"/>
  <c r="E18"/>
  <c r="F123" s="1"/>
  <c r="J17"/>
  <c r="J15"/>
  <c r="E15"/>
  <c r="F122" s="1"/>
  <c r="J14"/>
  <c r="J12"/>
  <c r="J89"/>
  <c r="E7"/>
  <c r="E116" s="1"/>
  <c r="J250" i="5"/>
  <c r="J249"/>
  <c r="J37"/>
  <c r="J36"/>
  <c r="AY98" i="1" s="1"/>
  <c r="J35" i="5"/>
  <c r="AX98" i="1" s="1"/>
  <c r="BI312" i="5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J108"/>
  <c r="J107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T214" s="1"/>
  <c r="R215"/>
  <c r="R214"/>
  <c r="P215"/>
  <c r="P214" s="1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 s="1"/>
  <c r="R149"/>
  <c r="R148"/>
  <c r="P149"/>
  <c r="P148" s="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F89"/>
  <c r="E87"/>
  <c r="J24"/>
  <c r="E24"/>
  <c r="J129" s="1"/>
  <c r="J23"/>
  <c r="J21"/>
  <c r="E21"/>
  <c r="J128" s="1"/>
  <c r="J20"/>
  <c r="J18"/>
  <c r="E18"/>
  <c r="F129" s="1"/>
  <c r="J17"/>
  <c r="J15"/>
  <c r="E15"/>
  <c r="F128" s="1"/>
  <c r="J14"/>
  <c r="J12"/>
  <c r="J126" s="1"/>
  <c r="E7"/>
  <c r="E122"/>
  <c r="J37" i="4"/>
  <c r="J36"/>
  <c r="AY97" i="1" s="1"/>
  <c r="J35" i="4"/>
  <c r="AX97" i="1" s="1"/>
  <c r="BI301" i="4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T205" s="1"/>
  <c r="R206"/>
  <c r="R205" s="1"/>
  <c r="P206"/>
  <c r="P205" s="1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127" s="1"/>
  <c r="J23"/>
  <c r="J21"/>
  <c r="E21"/>
  <c r="J126" s="1"/>
  <c r="J20"/>
  <c r="J18"/>
  <c r="E18"/>
  <c r="F92" s="1"/>
  <c r="J17"/>
  <c r="J15"/>
  <c r="E15"/>
  <c r="F91" s="1"/>
  <c r="J14"/>
  <c r="J12"/>
  <c r="J89" s="1"/>
  <c r="E7"/>
  <c r="E120" s="1"/>
  <c r="J37" i="3"/>
  <c r="J36"/>
  <c r="AY96" i="1" s="1"/>
  <c r="J35" i="3"/>
  <c r="AX96" i="1"/>
  <c r="BI177" i="3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 s="1"/>
  <c r="R155"/>
  <c r="R154" s="1"/>
  <c r="P155"/>
  <c r="P154" s="1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92" s="1"/>
  <c r="J23"/>
  <c r="J21"/>
  <c r="E21"/>
  <c r="J91" s="1"/>
  <c r="J20"/>
  <c r="J18"/>
  <c r="E18"/>
  <c r="F121" s="1"/>
  <c r="J17"/>
  <c r="J15"/>
  <c r="E15"/>
  <c r="F120" s="1"/>
  <c r="J14"/>
  <c r="J12"/>
  <c r="J118" s="1"/>
  <c r="E7"/>
  <c r="E114"/>
  <c r="J37" i="2"/>
  <c r="J36"/>
  <c r="AY95" i="1" s="1"/>
  <c r="J35" i="2"/>
  <c r="AX95" i="1" s="1"/>
  <c r="BI201" i="2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 s="1"/>
  <c r="R160"/>
  <c r="R159" s="1"/>
  <c r="P160"/>
  <c r="P159" s="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 s="1"/>
  <c r="J23"/>
  <c r="J21"/>
  <c r="E21"/>
  <c r="J121" s="1"/>
  <c r="J20"/>
  <c r="J18"/>
  <c r="E18"/>
  <c r="F92" s="1"/>
  <c r="J17"/>
  <c r="J15"/>
  <c r="E15"/>
  <c r="F91" s="1"/>
  <c r="J14"/>
  <c r="J12"/>
  <c r="J119" s="1"/>
  <c r="E7"/>
  <c r="E85"/>
  <c r="L90" i="1"/>
  <c r="AM90"/>
  <c r="AM89"/>
  <c r="L89"/>
  <c r="AM87"/>
  <c r="L87"/>
  <c r="L85"/>
  <c r="L84"/>
  <c r="J131" i="19"/>
  <c r="BK123"/>
  <c r="J130" i="18"/>
  <c r="BK128"/>
  <c r="J126"/>
  <c r="J124"/>
  <c r="BK221" i="17"/>
  <c r="BK218"/>
  <c r="BK215"/>
  <c r="J212"/>
  <c r="J210"/>
  <c r="BK207"/>
  <c r="J205"/>
  <c r="J203"/>
  <c r="J201"/>
  <c r="BK199"/>
  <c r="J197"/>
  <c r="BK195"/>
  <c r="BK193"/>
  <c r="J191"/>
  <c r="BK189"/>
  <c r="J187"/>
  <c r="BK185"/>
  <c r="BK182"/>
  <c r="J181"/>
  <c r="BK178"/>
  <c r="J176"/>
  <c r="J174"/>
  <c r="BK172"/>
  <c r="J171"/>
  <c r="J170"/>
  <c r="BK169"/>
  <c r="BK166"/>
  <c r="J164"/>
  <c r="BK162"/>
  <c r="J159"/>
  <c r="BK156"/>
  <c r="BK154"/>
  <c r="BK152"/>
  <c r="J150"/>
  <c r="J147"/>
  <c r="BK144"/>
  <c r="J142"/>
  <c r="BK140"/>
  <c r="BK138"/>
  <c r="BK136"/>
  <c r="BK134"/>
  <c r="J131"/>
  <c r="J129"/>
  <c r="J302" i="16"/>
  <c r="BK300"/>
  <c r="J298"/>
  <c r="BK296"/>
  <c r="BK294"/>
  <c r="BK292"/>
  <c r="J290"/>
  <c r="BK287"/>
  <c r="J285"/>
  <c r="BK283"/>
  <c r="J281"/>
  <c r="J279"/>
  <c r="J277"/>
  <c r="BK275"/>
  <c r="J273"/>
  <c r="J271"/>
  <c r="J269"/>
  <c r="J266"/>
  <c r="BK264"/>
  <c r="J262"/>
  <c r="BK260"/>
  <c r="J259"/>
  <c r="BK258"/>
  <c r="BK256"/>
  <c r="J254"/>
  <c r="BK252"/>
  <c r="J250"/>
  <c r="BK248"/>
  <c r="BK246"/>
  <c r="J245"/>
  <c r="J244"/>
  <c r="BK242"/>
  <c r="BK240"/>
  <c r="BK238"/>
  <c r="BK236"/>
  <c r="BK234"/>
  <c r="BK232"/>
  <c r="J230"/>
  <c r="J228"/>
  <c r="BK226"/>
  <c r="J224"/>
  <c r="BK222"/>
  <c r="BK220"/>
  <c r="BK218"/>
  <c r="BK216"/>
  <c r="BK214"/>
  <c r="BK212"/>
  <c r="BK209"/>
  <c r="BK206"/>
  <c r="J204"/>
  <c r="BK202"/>
  <c r="BK200"/>
  <c r="BK198"/>
  <c r="BK196"/>
  <c r="BK195"/>
  <c r="BK194"/>
  <c r="BK193"/>
  <c r="BK191"/>
  <c r="J189"/>
  <c r="BK187"/>
  <c r="J185"/>
  <c r="J183"/>
  <c r="J181"/>
  <c r="J178"/>
  <c r="J176"/>
  <c r="J174"/>
  <c r="J172"/>
  <c r="J170"/>
  <c r="J168"/>
  <c r="BK166"/>
  <c r="J164"/>
  <c r="BK162"/>
  <c r="J158"/>
  <c r="BK156"/>
  <c r="J152"/>
  <c r="BK149"/>
  <c r="J146"/>
  <c r="J143"/>
  <c r="J141"/>
  <c r="BK139"/>
  <c r="J137"/>
  <c r="BK135"/>
  <c r="BK297" i="15"/>
  <c r="J297"/>
  <c r="BK295"/>
  <c r="J295"/>
  <c r="BK293"/>
  <c r="J293"/>
  <c r="BK291"/>
  <c r="J291"/>
  <c r="BK289"/>
  <c r="J289"/>
  <c r="BK287"/>
  <c r="J287"/>
  <c r="BK285"/>
  <c r="J285"/>
  <c r="BK282"/>
  <c r="BK280"/>
  <c r="BK278"/>
  <c r="J276"/>
  <c r="BK275"/>
  <c r="J275"/>
  <c r="BK273"/>
  <c r="J273"/>
  <c r="BK271"/>
  <c r="J271"/>
  <c r="BK269"/>
  <c r="J269"/>
  <c r="BK267"/>
  <c r="J267"/>
  <c r="BK265"/>
  <c r="J265"/>
  <c r="BK263"/>
  <c r="J263"/>
  <c r="BK261"/>
  <c r="J261"/>
  <c r="BK259"/>
  <c r="J259"/>
  <c r="BK257"/>
  <c r="J257"/>
  <c r="BK255"/>
  <c r="J255"/>
  <c r="BK253"/>
  <c r="J253"/>
  <c r="BK251"/>
  <c r="J251"/>
  <c r="BK249"/>
  <c r="J249"/>
  <c r="BK247"/>
  <c r="J247"/>
  <c r="BK246"/>
  <c r="J246"/>
  <c r="BK245"/>
  <c r="J245"/>
  <c r="BK243"/>
  <c r="J243"/>
  <c r="BK241"/>
  <c r="J241"/>
  <c r="BK239"/>
  <c r="J239"/>
  <c r="BK237"/>
  <c r="J237"/>
  <c r="BK235"/>
  <c r="J235"/>
  <c r="BK233"/>
  <c r="J233"/>
  <c r="BK231"/>
  <c r="J231"/>
  <c r="BK229"/>
  <c r="J229"/>
  <c r="BK227"/>
  <c r="J227"/>
  <c r="BK225"/>
  <c r="J225"/>
  <c r="BK223"/>
  <c r="J223"/>
  <c r="BK221"/>
  <c r="J221"/>
  <c r="BK219"/>
  <c r="J219"/>
  <c r="BK217"/>
  <c r="J217"/>
  <c r="BK215"/>
  <c r="J215"/>
  <c r="BK213"/>
  <c r="J213"/>
  <c r="BK210"/>
  <c r="J210"/>
  <c r="BK207"/>
  <c r="J207"/>
  <c r="BK205"/>
  <c r="J205"/>
  <c r="BK203"/>
  <c r="J203"/>
  <c r="BK201"/>
  <c r="J201"/>
  <c r="BK199"/>
  <c r="J199"/>
  <c r="BK198"/>
  <c r="J198"/>
  <c r="BK197"/>
  <c r="J197"/>
  <c r="BK196"/>
  <c r="J196"/>
  <c r="BK193"/>
  <c r="J193"/>
  <c r="BK191"/>
  <c r="J191"/>
  <c r="BK189"/>
  <c r="J189"/>
  <c r="BK187"/>
  <c r="J187"/>
  <c r="BK185"/>
  <c r="J185"/>
  <c r="BK182"/>
  <c r="J182"/>
  <c r="BK180"/>
  <c r="J180"/>
  <c r="BK178"/>
  <c r="J178"/>
  <c r="BK176"/>
  <c r="J176"/>
  <c r="BK174"/>
  <c r="J174"/>
  <c r="BK172"/>
  <c r="J172"/>
  <c r="BK170"/>
  <c r="J170"/>
  <c r="BK168"/>
  <c r="J168"/>
  <c r="BK166"/>
  <c r="J166"/>
  <c r="BK163"/>
  <c r="J163"/>
  <c r="BK159"/>
  <c r="J159"/>
  <c r="BK157"/>
  <c r="J157"/>
  <c r="BK155"/>
  <c r="J155"/>
  <c r="BK153"/>
  <c r="J153"/>
  <c r="BK151"/>
  <c r="J151"/>
  <c r="BK148"/>
  <c r="J148"/>
  <c r="BK145"/>
  <c r="J145"/>
  <c r="BK142"/>
  <c r="J142"/>
  <c r="BK140"/>
  <c r="J140"/>
  <c r="BK138"/>
  <c r="J138"/>
  <c r="BK136"/>
  <c r="J136"/>
  <c r="BK134"/>
  <c r="J134"/>
  <c r="J310" i="14"/>
  <c r="BK308"/>
  <c r="BK306"/>
  <c r="BK304"/>
  <c r="J302"/>
  <c r="J300"/>
  <c r="J297"/>
  <c r="BK295"/>
  <c r="BK293"/>
  <c r="BK291"/>
  <c r="BK289"/>
  <c r="J287"/>
  <c r="J285"/>
  <c r="J283"/>
  <c r="BK281"/>
  <c r="J279"/>
  <c r="BK276"/>
  <c r="BK274"/>
  <c r="J272"/>
  <c r="BK270"/>
  <c r="BK268"/>
  <c r="BK266"/>
  <c r="BK265"/>
  <c r="J263"/>
  <c r="J262"/>
  <c r="J260"/>
  <c r="BK258"/>
  <c r="BK256"/>
  <c r="BK254"/>
  <c r="J252"/>
  <c r="BK250"/>
  <c r="J248"/>
  <c r="BK246"/>
  <c r="J244"/>
  <c r="J242"/>
  <c r="BK240"/>
  <c r="J238"/>
  <c r="BK236"/>
  <c r="BK234"/>
  <c r="BK232"/>
  <c r="BK230"/>
  <c r="J228"/>
  <c r="J226"/>
  <c r="J224"/>
  <c r="J222"/>
  <c r="J220"/>
  <c r="BK218"/>
  <c r="BK216"/>
  <c r="J214"/>
  <c r="BK212"/>
  <c r="BK209"/>
  <c r="BK206"/>
  <c r="BK204"/>
  <c r="BK202"/>
  <c r="BK200"/>
  <c r="BK198"/>
  <c r="J197"/>
  <c r="J196"/>
  <c r="J195"/>
  <c r="J192"/>
  <c r="BK190"/>
  <c r="J188"/>
  <c r="J186"/>
  <c r="BK184"/>
  <c r="BK182"/>
  <c r="J180"/>
  <c r="J178"/>
  <c r="BK176"/>
  <c r="J174"/>
  <c r="J172"/>
  <c r="BK170"/>
  <c r="BK168"/>
  <c r="J166"/>
  <c r="BK164"/>
  <c r="J162"/>
  <c r="J159"/>
  <c r="J157"/>
  <c r="BK155"/>
  <c r="J153"/>
  <c r="J151"/>
  <c r="BK148"/>
  <c r="BK145"/>
  <c r="BK142"/>
  <c r="BK140"/>
  <c r="BK138"/>
  <c r="J136"/>
  <c r="J134"/>
  <c r="J206" i="13"/>
  <c r="J204"/>
  <c r="BK202"/>
  <c r="J197"/>
  <c r="BK195"/>
  <c r="J193"/>
  <c r="J191"/>
  <c r="J188"/>
  <c r="J186"/>
  <c r="BK184"/>
  <c r="J182"/>
  <c r="J180"/>
  <c r="BK179"/>
  <c r="J177"/>
  <c r="J176"/>
  <c r="BK174"/>
  <c r="J172"/>
  <c r="J170"/>
  <c r="BK168"/>
  <c r="BK165"/>
  <c r="BK162"/>
  <c r="BK160"/>
  <c r="BK159"/>
  <c r="BK158"/>
  <c r="J157"/>
  <c r="BK154"/>
  <c r="J152"/>
  <c r="BK150"/>
  <c r="J148"/>
  <c r="BK146"/>
  <c r="BK142"/>
  <c r="J140"/>
  <c r="BK138"/>
  <c r="J136"/>
  <c r="BK134"/>
  <c r="J132"/>
  <c r="J130"/>
  <c r="BK128"/>
  <c r="BK309" i="12"/>
  <c r="BK307"/>
  <c r="J305"/>
  <c r="BK303"/>
  <c r="J301"/>
  <c r="BK299"/>
  <c r="J297"/>
  <c r="BK295"/>
  <c r="J292"/>
  <c r="J290"/>
  <c r="J288"/>
  <c r="J286"/>
  <c r="J284"/>
  <c r="BK282"/>
  <c r="BK280"/>
  <c r="J278"/>
  <c r="BK276"/>
  <c r="BK274"/>
  <c r="BK271"/>
  <c r="J269"/>
  <c r="BK267"/>
  <c r="J265"/>
  <c r="BK263"/>
  <c r="BK261"/>
  <c r="BK260"/>
  <c r="J258"/>
  <c r="BK257"/>
  <c r="BK255"/>
  <c r="J253"/>
  <c r="J251"/>
  <c r="J249"/>
  <c r="J247"/>
  <c r="BK245"/>
  <c r="J243"/>
  <c r="J241"/>
  <c r="J239"/>
  <c r="BK237"/>
  <c r="BK235"/>
  <c r="BK233"/>
  <c r="J231"/>
  <c r="BK229"/>
  <c r="J227"/>
  <c r="J225"/>
  <c r="BK223"/>
  <c r="BK221"/>
  <c r="BK219"/>
  <c r="J217"/>
  <c r="BK214"/>
  <c r="BK211"/>
  <c r="BK209"/>
  <c r="J207"/>
  <c r="J205"/>
  <c r="BK203"/>
  <c r="BK201"/>
  <c r="BK200"/>
  <c r="J199"/>
  <c r="J198"/>
  <c r="J195"/>
  <c r="BK193"/>
  <c r="J191"/>
  <c r="BK189"/>
  <c r="J187"/>
  <c r="BK185"/>
  <c r="J183"/>
  <c r="J181"/>
  <c r="J179"/>
  <c r="J175"/>
  <c r="J173"/>
  <c r="J171"/>
  <c r="J169"/>
  <c r="J167"/>
  <c r="J165"/>
  <c r="J163"/>
  <c r="BK160"/>
  <c r="BK158"/>
  <c r="J156"/>
  <c r="J154"/>
  <c r="BK152"/>
  <c r="J150"/>
  <c r="BK147"/>
  <c r="J144"/>
  <c r="BK141"/>
  <c r="J139"/>
  <c r="BK137"/>
  <c r="J135"/>
  <c r="BK133"/>
  <c r="BK320" i="11"/>
  <c r="J318"/>
  <c r="BK316"/>
  <c r="J314"/>
  <c r="J312"/>
  <c r="J310"/>
  <c r="J308"/>
  <c r="BK305"/>
  <c r="J303"/>
  <c r="J301"/>
  <c r="J299"/>
  <c r="J297"/>
  <c r="J295"/>
  <c r="J293"/>
  <c r="J291"/>
  <c r="J289"/>
  <c r="BK287"/>
  <c r="J284"/>
  <c r="BK282"/>
  <c r="BK280"/>
  <c r="BK278"/>
  <c r="J276"/>
  <c r="BK274"/>
  <c r="J273"/>
  <c r="BK271"/>
  <c r="BK270"/>
  <c r="J268"/>
  <c r="BK266"/>
  <c r="J264"/>
  <c r="BK262"/>
  <c r="BK260"/>
  <c r="J259"/>
  <c r="BK258"/>
  <c r="J256"/>
  <c r="J254"/>
  <c r="BK252"/>
  <c r="J250"/>
  <c r="BK248"/>
  <c r="J246"/>
  <c r="BK244"/>
  <c r="J242"/>
  <c r="BK240"/>
  <c r="J238"/>
  <c r="BK236"/>
  <c r="BK234"/>
  <c r="BK232"/>
  <c r="BK230"/>
  <c r="BK228"/>
  <c r="J226"/>
  <c r="BK224"/>
  <c r="J222"/>
  <c r="J220"/>
  <c r="J218"/>
  <c r="J215"/>
  <c r="BK212"/>
  <c r="J210"/>
  <c r="J208"/>
  <c r="J206"/>
  <c r="BK204"/>
  <c r="J202"/>
  <c r="J201"/>
  <c r="J200"/>
  <c r="BK199"/>
  <c r="J196"/>
  <c r="BK192"/>
  <c r="BK190"/>
  <c r="BK188"/>
  <c r="J186"/>
  <c r="BK184"/>
  <c r="BK182"/>
  <c r="J180"/>
  <c r="BK178"/>
  <c r="J176"/>
  <c r="J174"/>
  <c r="J172"/>
  <c r="J170"/>
  <c r="J166"/>
  <c r="BK164"/>
  <c r="J161"/>
  <c r="J159"/>
  <c r="J157"/>
  <c r="BK155"/>
  <c r="J153"/>
  <c r="J151"/>
  <c r="BK148"/>
  <c r="J142"/>
  <c r="BK140"/>
  <c r="J138"/>
  <c r="J136"/>
  <c r="BK134"/>
  <c r="J309" i="10"/>
  <c r="J307"/>
  <c r="BK305"/>
  <c r="J303"/>
  <c r="J301"/>
  <c r="J299"/>
  <c r="BK297"/>
  <c r="J297"/>
  <c r="J295"/>
  <c r="J292"/>
  <c r="BK290"/>
  <c r="BK288"/>
  <c r="BK286"/>
  <c r="BK284"/>
  <c r="J282"/>
  <c r="BK280"/>
  <c r="J278"/>
  <c r="J276"/>
  <c r="BK274"/>
  <c r="BK271"/>
  <c r="J269"/>
  <c r="J267"/>
  <c r="BK265"/>
  <c r="BK263"/>
  <c r="BK261"/>
  <c r="BK260"/>
  <c r="J258"/>
  <c r="BK257"/>
  <c r="BK255"/>
  <c r="J251"/>
  <c r="BK249"/>
  <c r="J247"/>
  <c r="BK245"/>
  <c r="BK243"/>
  <c r="BK241"/>
  <c r="BK239"/>
  <c r="J237"/>
  <c r="BK235"/>
  <c r="J231"/>
  <c r="BK229"/>
  <c r="BK227"/>
  <c r="J225"/>
  <c r="BK223"/>
  <c r="BK221"/>
  <c r="BK219"/>
  <c r="BK217"/>
  <c r="J214"/>
  <c r="J211"/>
  <c r="J209"/>
  <c r="J207"/>
  <c r="BK203"/>
  <c r="J203"/>
  <c r="BK201"/>
  <c r="J201"/>
  <c r="BK200"/>
  <c r="J200"/>
  <c r="BK199"/>
  <c r="J199"/>
  <c r="BK198"/>
  <c r="J198"/>
  <c r="BK195"/>
  <c r="J195"/>
  <c r="BK193"/>
  <c r="J193"/>
  <c r="BK191"/>
  <c r="J191"/>
  <c r="BK189"/>
  <c r="J189"/>
  <c r="BK187"/>
  <c r="J187"/>
  <c r="BK185"/>
  <c r="J185"/>
  <c r="BK183"/>
  <c r="J183"/>
  <c r="BK181"/>
  <c r="J181"/>
  <c r="BK179"/>
  <c r="J179"/>
  <c r="BK177"/>
  <c r="J177"/>
  <c r="J175"/>
  <c r="BK173"/>
  <c r="J171"/>
  <c r="J169"/>
  <c r="J167"/>
  <c r="J165"/>
  <c r="J163"/>
  <c r="J160"/>
  <c r="J156"/>
  <c r="J154"/>
  <c r="BK152"/>
  <c r="J150"/>
  <c r="J147"/>
  <c r="BK144"/>
  <c r="J141"/>
  <c r="J139"/>
  <c r="J137"/>
  <c r="J135"/>
  <c r="BK133"/>
  <c r="J293" i="9"/>
  <c r="BK291"/>
  <c r="BK289"/>
  <c r="J287"/>
  <c r="BK285"/>
  <c r="J283"/>
  <c r="BK281"/>
  <c r="J278"/>
  <c r="J276"/>
  <c r="BK274"/>
  <c r="J273"/>
  <c r="BK271"/>
  <c r="BK268"/>
  <c r="J266"/>
  <c r="J264"/>
  <c r="BK262"/>
  <c r="J260"/>
  <c r="BK258"/>
  <c r="J256"/>
  <c r="BK254"/>
  <c r="J252"/>
  <c r="J250"/>
  <c r="BK248"/>
  <c r="J246"/>
  <c r="BK244"/>
  <c r="J242"/>
  <c r="J240"/>
  <c r="BK238"/>
  <c r="J236"/>
  <c r="BK234"/>
  <c r="J232"/>
  <c r="BK230"/>
  <c r="J228"/>
  <c r="BK226"/>
  <c r="BK224"/>
  <c r="J222"/>
  <c r="J220"/>
  <c r="BK218"/>
  <c r="J216"/>
  <c r="BK214"/>
  <c r="BK212"/>
  <c r="BK210"/>
  <c r="J208"/>
  <c r="BK205"/>
  <c r="BK202"/>
  <c r="BK200"/>
  <c r="J198"/>
  <c r="J196"/>
  <c r="J194"/>
  <c r="J193"/>
  <c r="J192"/>
  <c r="J191"/>
  <c r="BK188"/>
  <c r="BK186"/>
  <c r="BK184"/>
  <c r="BK182"/>
  <c r="BK179"/>
  <c r="J177"/>
  <c r="J175"/>
  <c r="BK173"/>
  <c r="BK171"/>
  <c r="J169"/>
  <c r="BK167"/>
  <c r="BK165"/>
  <c r="BK163"/>
  <c r="BK160"/>
  <c r="BK157"/>
  <c r="J155"/>
  <c r="J153"/>
  <c r="J151"/>
  <c r="BK149"/>
  <c r="J145"/>
  <c r="BK142"/>
  <c r="J140"/>
  <c r="BK138"/>
  <c r="J136"/>
  <c r="BK134"/>
  <c r="BK221" i="8"/>
  <c r="J219"/>
  <c r="J217"/>
  <c r="J215"/>
  <c r="J213"/>
  <c r="BK211"/>
  <c r="J209"/>
  <c r="BK206"/>
  <c r="BK204"/>
  <c r="BK202"/>
  <c r="BK200"/>
  <c r="BK198"/>
  <c r="BK196"/>
  <c r="J194"/>
  <c r="BK193"/>
  <c r="BK191"/>
  <c r="BK190"/>
  <c r="BK188"/>
  <c r="BK186"/>
  <c r="J184"/>
  <c r="J182"/>
  <c r="BK180"/>
  <c r="J179"/>
  <c r="BK178"/>
  <c r="BK176"/>
  <c r="BK174"/>
  <c r="J172"/>
  <c r="BK170"/>
  <c r="J168"/>
  <c r="J166"/>
  <c r="BK163"/>
  <c r="BK160"/>
  <c r="J158"/>
  <c r="J157"/>
  <c r="J156"/>
  <c r="BK155"/>
  <c r="J153"/>
  <c r="BK151"/>
  <c r="J149"/>
  <c r="J147"/>
  <c r="J145"/>
  <c r="J143"/>
  <c r="BK141"/>
  <c r="J139"/>
  <c r="BK137"/>
  <c r="BK135"/>
  <c r="BK133"/>
  <c r="BK131"/>
  <c r="BK129"/>
  <c r="BK182" i="7"/>
  <c r="BK180"/>
  <c r="BK178"/>
  <c r="J173"/>
  <c r="BK171"/>
  <c r="J169"/>
  <c r="BK167"/>
  <c r="J164"/>
  <c r="J162"/>
  <c r="J159"/>
  <c r="BK156"/>
  <c r="J154"/>
  <c r="BK153"/>
  <c r="J152"/>
  <c r="BK151"/>
  <c r="BK148"/>
  <c r="J146"/>
  <c r="BK141"/>
  <c r="J139"/>
  <c r="J137"/>
  <c r="J135"/>
  <c r="J133"/>
  <c r="J131"/>
  <c r="J129"/>
  <c r="BK127"/>
  <c r="J219" i="6"/>
  <c r="J217"/>
  <c r="BK215"/>
  <c r="BK213"/>
  <c r="BK211"/>
  <c r="BK209"/>
  <c r="J207"/>
  <c r="BK204"/>
  <c r="J202"/>
  <c r="BK200"/>
  <c r="BK198"/>
  <c r="J196"/>
  <c r="J194"/>
  <c r="J192"/>
  <c r="J191"/>
  <c r="BK189"/>
  <c r="J188"/>
  <c r="BK186"/>
  <c r="J184"/>
  <c r="BK182"/>
  <c r="BK180"/>
  <c r="J178"/>
  <c r="J176"/>
  <c r="BK174"/>
  <c r="BK172"/>
  <c r="J170"/>
  <c r="BK167"/>
  <c r="BK164"/>
  <c r="J162"/>
  <c r="BK161"/>
  <c r="BK160"/>
  <c r="J159"/>
  <c r="J156"/>
  <c r="BK155"/>
  <c r="J153"/>
  <c r="BK151"/>
  <c r="J149"/>
  <c r="BK147"/>
  <c r="J145"/>
  <c r="BK143"/>
  <c r="BK141"/>
  <c r="J137"/>
  <c r="BK135"/>
  <c r="BK133"/>
  <c r="J131"/>
  <c r="J129"/>
  <c r="BK312" i="5"/>
  <c r="J310"/>
  <c r="BK308"/>
  <c r="J306"/>
  <c r="J304"/>
  <c r="BK302"/>
  <c r="J300"/>
  <c r="J297"/>
  <c r="J295"/>
  <c r="BK293"/>
  <c r="BK292"/>
  <c r="BK290"/>
  <c r="J288"/>
  <c r="J286"/>
  <c r="J284"/>
  <c r="J282"/>
  <c r="BK280"/>
  <c r="BK278"/>
  <c r="BK276"/>
  <c r="J274"/>
  <c r="BK272"/>
  <c r="BK270"/>
  <c r="J268"/>
  <c r="BK266"/>
  <c r="J264"/>
  <c r="BK262"/>
  <c r="BK260"/>
  <c r="J258"/>
  <c r="J256"/>
  <c r="BK254"/>
  <c r="J252"/>
  <c r="BK248"/>
  <c r="BK246"/>
  <c r="J244"/>
  <c r="BK242"/>
  <c r="BK240"/>
  <c r="J238"/>
  <c r="BK236"/>
  <c r="BK234"/>
  <c r="BK232"/>
  <c r="J230"/>
  <c r="J228"/>
  <c r="BK226"/>
  <c r="BK224"/>
  <c r="BK222"/>
  <c r="BK220"/>
  <c r="J218"/>
  <c r="BK215"/>
  <c r="BK212"/>
  <c r="BK210"/>
  <c r="J208"/>
  <c r="J206"/>
  <c r="J204"/>
  <c r="J202"/>
  <c r="BK201"/>
  <c r="J200"/>
  <c r="BK199"/>
  <c r="J196"/>
  <c r="J194"/>
  <c r="BK192"/>
  <c r="J190"/>
  <c r="J188"/>
  <c r="BK186"/>
  <c r="J183"/>
  <c r="J181"/>
  <c r="BK179"/>
  <c r="J177"/>
  <c r="BK175"/>
  <c r="J173"/>
  <c r="BK171"/>
  <c r="J169"/>
  <c r="BK167"/>
  <c r="J164"/>
  <c r="BK160"/>
  <c r="J158"/>
  <c r="BK156"/>
  <c r="J154"/>
  <c r="BK152"/>
  <c r="BK149"/>
  <c r="BK146"/>
  <c r="J143"/>
  <c r="BK141"/>
  <c r="J139"/>
  <c r="BK137"/>
  <c r="BK135"/>
  <c r="BK301" i="4"/>
  <c r="J299"/>
  <c r="J297"/>
  <c r="J295"/>
  <c r="BK293"/>
  <c r="J291"/>
  <c r="BK289"/>
  <c r="BK286"/>
  <c r="BK284"/>
  <c r="BK282"/>
  <c r="J280"/>
  <c r="J278"/>
  <c r="BK276"/>
  <c r="J274"/>
  <c r="BK272"/>
  <c r="BK270"/>
  <c r="J267"/>
  <c r="BK265"/>
  <c r="BK263"/>
  <c r="J261"/>
  <c r="J259"/>
  <c r="J257"/>
  <c r="J256"/>
  <c r="BK254"/>
  <c r="J253"/>
  <c r="BK251"/>
  <c r="J249"/>
  <c r="BK247"/>
  <c r="BK245"/>
  <c r="BK243"/>
  <c r="J243"/>
  <c r="J241"/>
  <c r="J239"/>
  <c r="J237"/>
  <c r="J235"/>
  <c r="BK233"/>
  <c r="BK231"/>
  <c r="BK229"/>
  <c r="BK227"/>
  <c r="J225"/>
  <c r="J223"/>
  <c r="J221"/>
  <c r="BK219"/>
  <c r="J217"/>
  <c r="J215"/>
  <c r="BK213"/>
  <c r="BK211"/>
  <c r="J211"/>
  <c r="BK209"/>
  <c r="J209"/>
  <c r="BK206"/>
  <c r="J203"/>
  <c r="BK199"/>
  <c r="J197"/>
  <c r="J195"/>
  <c r="J194"/>
  <c r="J193"/>
  <c r="J192"/>
  <c r="BK190"/>
  <c r="BK188"/>
  <c r="BK186"/>
  <c r="BK184"/>
  <c r="J182"/>
  <c r="J180"/>
  <c r="J178"/>
  <c r="J176"/>
  <c r="BK174"/>
  <c r="BK172"/>
  <c r="BK170"/>
  <c r="J168"/>
  <c r="BK166"/>
  <c r="BK164"/>
  <c r="J162"/>
  <c r="BK160"/>
  <c r="BK158"/>
  <c r="BK155"/>
  <c r="J153"/>
  <c r="BK151"/>
  <c r="J149"/>
  <c r="BK147"/>
  <c r="J144"/>
  <c r="BK141"/>
  <c r="BK139"/>
  <c r="J137"/>
  <c r="BK135"/>
  <c r="J177" i="3"/>
  <c r="J175"/>
  <c r="BK173"/>
  <c r="J169"/>
  <c r="BK167"/>
  <c r="BK165"/>
  <c r="J163"/>
  <c r="BK160"/>
  <c r="BK158"/>
  <c r="BK155"/>
  <c r="J152"/>
  <c r="BK150"/>
  <c r="BK149"/>
  <c r="J149"/>
  <c r="BK148"/>
  <c r="J148"/>
  <c r="J147"/>
  <c r="J144"/>
  <c r="BK142"/>
  <c r="BK131" i="19"/>
  <c r="J123"/>
  <c r="BK130" i="18"/>
  <c r="J128"/>
  <c r="BK126"/>
  <c r="BK124"/>
  <c r="J221" i="17"/>
  <c r="J218"/>
  <c r="J215"/>
  <c r="BK212"/>
  <c r="BK210"/>
  <c r="J207"/>
  <c r="BK205"/>
  <c r="BK203"/>
  <c r="BK201"/>
  <c r="J199"/>
  <c r="BK197"/>
  <c r="J195"/>
  <c r="J193"/>
  <c r="BK191"/>
  <c r="J189"/>
  <c r="BK187"/>
  <c r="J185"/>
  <c r="J182"/>
  <c r="BK181"/>
  <c r="J178"/>
  <c r="BK176"/>
  <c r="BK174"/>
  <c r="J172"/>
  <c r="BK171"/>
  <c r="BK170"/>
  <c r="J169"/>
  <c r="J166"/>
  <c r="BK164"/>
  <c r="J162"/>
  <c r="BK159"/>
  <c r="J156"/>
  <c r="J154"/>
  <c r="J152"/>
  <c r="BK150"/>
  <c r="BK147"/>
  <c r="J144"/>
  <c r="BK142"/>
  <c r="J140"/>
  <c r="J138"/>
  <c r="J136"/>
  <c r="J134"/>
  <c r="BK131"/>
  <c r="BK129"/>
  <c r="BK302" i="16"/>
  <c r="J300"/>
  <c r="BK298"/>
  <c r="J296"/>
  <c r="J294"/>
  <c r="J292"/>
  <c r="BK290"/>
  <c r="J287"/>
  <c r="BK285"/>
  <c r="J283"/>
  <c r="BK281"/>
  <c r="BK279"/>
  <c r="BK277"/>
  <c r="J275"/>
  <c r="BK273"/>
  <c r="BK271"/>
  <c r="BK269"/>
  <c r="BK266"/>
  <c r="J264"/>
  <c r="BK262"/>
  <c r="J260"/>
  <c r="BK259"/>
  <c r="J258"/>
  <c r="J256"/>
  <c r="BK254"/>
  <c r="J252"/>
  <c r="BK250"/>
  <c r="J248"/>
  <c r="J246"/>
  <c r="BK245"/>
  <c r="BK244"/>
  <c r="J242"/>
  <c r="J240"/>
  <c r="J238"/>
  <c r="J236"/>
  <c r="J234"/>
  <c r="J232"/>
  <c r="BK230"/>
  <c r="BK228"/>
  <c r="J226"/>
  <c r="BK224"/>
  <c r="J222"/>
  <c r="J220"/>
  <c r="J218"/>
  <c r="J216"/>
  <c r="J214"/>
  <c r="J212"/>
  <c r="J209"/>
  <c r="J206"/>
  <c r="BK204"/>
  <c r="J202"/>
  <c r="J200"/>
  <c r="J198"/>
  <c r="J196"/>
  <c r="J195"/>
  <c r="J194"/>
  <c r="J193"/>
  <c r="J191"/>
  <c r="BK189"/>
  <c r="J187"/>
  <c r="BK185"/>
  <c r="BK183"/>
  <c r="BK181"/>
  <c r="BK178"/>
  <c r="BK176"/>
  <c r="BK174"/>
  <c r="BK172"/>
  <c r="BK170"/>
  <c r="BK168"/>
  <c r="J166"/>
  <c r="BK164"/>
  <c r="J162"/>
  <c r="BK158"/>
  <c r="J156"/>
  <c r="BK152"/>
  <c r="J149"/>
  <c r="BK146"/>
  <c r="BK143"/>
  <c r="BK141"/>
  <c r="J139"/>
  <c r="BK137"/>
  <c r="J135"/>
  <c r="J282" i="15"/>
  <c r="J280"/>
  <c r="J278"/>
  <c r="BK276"/>
  <c r="BK312" i="14"/>
  <c r="J312"/>
  <c r="BK310"/>
  <c r="J308"/>
  <c r="J306"/>
  <c r="J304"/>
  <c r="BK302"/>
  <c r="BK300"/>
  <c r="BK297"/>
  <c r="J295"/>
  <c r="J293"/>
  <c r="J291"/>
  <c r="J289"/>
  <c r="BK287"/>
  <c r="BK285"/>
  <c r="BK283"/>
  <c r="J281"/>
  <c r="BK279"/>
  <c r="J276"/>
  <c r="J274"/>
  <c r="BK272"/>
  <c r="J270"/>
  <c r="J268"/>
  <c r="J266"/>
  <c r="J265"/>
  <c r="BK263"/>
  <c r="BK262"/>
  <c r="BK260"/>
  <c r="J258"/>
  <c r="J256"/>
  <c r="J254"/>
  <c r="BK252"/>
  <c r="J250"/>
  <c r="BK248"/>
  <c r="J246"/>
  <c r="BK244"/>
  <c r="BK242"/>
  <c r="J240"/>
  <c r="BK238"/>
  <c r="J236"/>
  <c r="J234"/>
  <c r="J232"/>
  <c r="J230"/>
  <c r="BK228"/>
  <c r="BK226"/>
  <c r="BK224"/>
  <c r="BK222"/>
  <c r="BK220"/>
  <c r="J218"/>
  <c r="J216"/>
  <c r="BK214"/>
  <c r="J212"/>
  <c r="J209"/>
  <c r="J206"/>
  <c r="J204"/>
  <c r="J202"/>
  <c r="J200"/>
  <c r="J198"/>
  <c r="BK197"/>
  <c r="BK196"/>
  <c r="BK195"/>
  <c r="BK192"/>
  <c r="J190"/>
  <c r="BK188"/>
  <c r="BK186"/>
  <c r="J184"/>
  <c r="J182"/>
  <c r="BK180"/>
  <c r="BK178"/>
  <c r="J176"/>
  <c r="BK174"/>
  <c r="BK172"/>
  <c r="J170"/>
  <c r="J168"/>
  <c r="BK166"/>
  <c r="J164"/>
  <c r="BK162"/>
  <c r="BK159"/>
  <c r="BK157"/>
  <c r="J155"/>
  <c r="BK153"/>
  <c r="BK151"/>
  <c r="J148"/>
  <c r="J145"/>
  <c r="J142"/>
  <c r="J140"/>
  <c r="J138"/>
  <c r="BK136"/>
  <c r="BK134"/>
  <c r="BK206" i="13"/>
  <c r="BK204"/>
  <c r="J202"/>
  <c r="BK197"/>
  <c r="J195"/>
  <c r="BK193"/>
  <c r="BK191"/>
  <c r="BK188"/>
  <c r="BK186"/>
  <c r="J184"/>
  <c r="BK182"/>
  <c r="BK180"/>
  <c r="J179"/>
  <c r="BK177"/>
  <c r="BK176"/>
  <c r="J174"/>
  <c r="BK172"/>
  <c r="BK170"/>
  <c r="J168"/>
  <c r="J165"/>
  <c r="J162"/>
  <c r="J160"/>
  <c r="J159"/>
  <c r="J158"/>
  <c r="BK157"/>
  <c r="J154"/>
  <c r="BK152"/>
  <c r="J150"/>
  <c r="BK148"/>
  <c r="J146"/>
  <c r="J142"/>
  <c r="BK140"/>
  <c r="J138"/>
  <c r="BK136"/>
  <c r="J134"/>
  <c r="BK132"/>
  <c r="BK130"/>
  <c r="J128"/>
  <c r="J309" i="12"/>
  <c r="J307"/>
  <c r="BK305"/>
  <c r="J303"/>
  <c r="BK301"/>
  <c r="J299"/>
  <c r="BK297"/>
  <c r="J295"/>
  <c r="BK292"/>
  <c r="BK290"/>
  <c r="BK288"/>
  <c r="BK286"/>
  <c r="BK284"/>
  <c r="J282"/>
  <c r="J280"/>
  <c r="BK278"/>
  <c r="J276"/>
  <c r="J274"/>
  <c r="J271"/>
  <c r="BK269"/>
  <c r="J267"/>
  <c r="BK265"/>
  <c r="J263"/>
  <c r="J261"/>
  <c r="J260"/>
  <c r="BK258"/>
  <c r="J257"/>
  <c r="J255"/>
  <c r="BK253"/>
  <c r="BK251"/>
  <c r="BK249"/>
  <c r="BK247"/>
  <c r="J245"/>
  <c r="BK243"/>
  <c r="BK241"/>
  <c r="BK239"/>
  <c r="J237"/>
  <c r="J235"/>
  <c r="J233"/>
  <c r="BK231"/>
  <c r="J229"/>
  <c r="BK227"/>
  <c r="BK225"/>
  <c r="J223"/>
  <c r="J221"/>
  <c r="J219"/>
  <c r="BK217"/>
  <c r="J214"/>
  <c r="J211"/>
  <c r="J209"/>
  <c r="BK207"/>
  <c r="BK205"/>
  <c r="J203"/>
  <c r="J201"/>
  <c r="J200"/>
  <c r="BK199"/>
  <c r="BK198"/>
  <c r="BK195"/>
  <c r="J193"/>
  <c r="BK191"/>
  <c r="J189"/>
  <c r="BK187"/>
  <c r="J185"/>
  <c r="BK183"/>
  <c r="BK181"/>
  <c r="BK179"/>
  <c r="BK177"/>
  <c r="J177"/>
  <c r="BK175"/>
  <c r="BK173"/>
  <c r="BK171"/>
  <c r="BK169"/>
  <c r="BK167"/>
  <c r="BK165"/>
  <c r="BK163"/>
  <c r="J160"/>
  <c r="J158"/>
  <c r="BK156"/>
  <c r="BK154"/>
  <c r="J152"/>
  <c r="BK150"/>
  <c r="J147"/>
  <c r="BK144"/>
  <c r="J141"/>
  <c r="BK139"/>
  <c r="J137"/>
  <c r="BK135"/>
  <c r="J133"/>
  <c r="BK322" i="11"/>
  <c r="J322"/>
  <c r="J320"/>
  <c r="BK318"/>
  <c r="J316"/>
  <c r="BK314"/>
  <c r="BK312"/>
  <c r="BK310"/>
  <c r="BK308"/>
  <c r="J305"/>
  <c r="BK303"/>
  <c r="BK301"/>
  <c r="BK299"/>
  <c r="BK297"/>
  <c r="BK295"/>
  <c r="BK293"/>
  <c r="BK291"/>
  <c r="BK289"/>
  <c r="J287"/>
  <c r="BK284"/>
  <c r="J282"/>
  <c r="J280"/>
  <c r="J278"/>
  <c r="BK276"/>
  <c r="J274"/>
  <c r="BK273"/>
  <c r="J271"/>
  <c r="J270"/>
  <c r="BK268"/>
  <c r="J266"/>
  <c r="BK264"/>
  <c r="J262"/>
  <c r="J260"/>
  <c r="BK259"/>
  <c r="J258"/>
  <c r="BK256"/>
  <c r="BK254"/>
  <c r="J252"/>
  <c r="BK250"/>
  <c r="J248"/>
  <c r="BK246"/>
  <c r="J244"/>
  <c r="BK242"/>
  <c r="J240"/>
  <c r="BK238"/>
  <c r="J236"/>
  <c r="J234"/>
  <c r="J232"/>
  <c r="J230"/>
  <c r="J228"/>
  <c r="BK226"/>
  <c r="J224"/>
  <c r="BK222"/>
  <c r="BK220"/>
  <c r="BK218"/>
  <c r="BK215"/>
  <c r="J212"/>
  <c r="BK210"/>
  <c r="BK208"/>
  <c r="BK206"/>
  <c r="J204"/>
  <c r="BK202"/>
  <c r="BK201"/>
  <c r="BK200"/>
  <c r="J199"/>
  <c r="BK196"/>
  <c r="BK194"/>
  <c r="J194"/>
  <c r="J192"/>
  <c r="J190"/>
  <c r="J188"/>
  <c r="BK186"/>
  <c r="J184"/>
  <c r="J182"/>
  <c r="BK180"/>
  <c r="J178"/>
  <c r="BK176"/>
  <c r="BK174"/>
  <c r="BK172"/>
  <c r="BK170"/>
  <c r="BK168"/>
  <c r="J168"/>
  <c r="BK166"/>
  <c r="J164"/>
  <c r="BK161"/>
  <c r="BK159"/>
  <c r="BK157"/>
  <c r="J155"/>
  <c r="BK153"/>
  <c r="BK151"/>
  <c r="J148"/>
  <c r="BK145"/>
  <c r="J145"/>
  <c r="BK142"/>
  <c r="J140"/>
  <c r="BK138"/>
  <c r="BK136"/>
  <c r="J134"/>
  <c r="BK309" i="10"/>
  <c r="BK307"/>
  <c r="J305"/>
  <c r="BK303"/>
  <c r="BK301"/>
  <c r="BK299"/>
  <c r="BK295"/>
  <c r="BK292"/>
  <c r="J290"/>
  <c r="J288"/>
  <c r="J286"/>
  <c r="J284"/>
  <c r="BK282"/>
  <c r="J280"/>
  <c r="BK278"/>
  <c r="BK276"/>
  <c r="J274"/>
  <c r="J271"/>
  <c r="BK269"/>
  <c r="BK267"/>
  <c r="J265"/>
  <c r="J263"/>
  <c r="J261"/>
  <c r="J260"/>
  <c r="BK258"/>
  <c r="J257"/>
  <c r="J255"/>
  <c r="BK253"/>
  <c r="J253"/>
  <c r="BK251"/>
  <c r="J249"/>
  <c r="BK247"/>
  <c r="J245"/>
  <c r="J243"/>
  <c r="J241"/>
  <c r="J239"/>
  <c r="BK237"/>
  <c r="J235"/>
  <c r="BK233"/>
  <c r="J233"/>
  <c r="BK231"/>
  <c r="J229"/>
  <c r="J227"/>
  <c r="BK225"/>
  <c r="J223"/>
  <c r="J221"/>
  <c r="J219"/>
  <c r="J217"/>
  <c r="BK214"/>
  <c r="BK211"/>
  <c r="BK209"/>
  <c r="BK207"/>
  <c r="BK205"/>
  <c r="J205"/>
  <c r="J131" i="3"/>
  <c r="J129"/>
  <c r="BK127"/>
  <c r="J201" i="2"/>
  <c r="J199"/>
  <c r="BK197"/>
  <c r="J195"/>
  <c r="J193"/>
  <c r="J191"/>
  <c r="BK189"/>
  <c r="J186"/>
  <c r="J184"/>
  <c r="BK182"/>
  <c r="BK180"/>
  <c r="J178"/>
  <c r="BK177"/>
  <c r="J175"/>
  <c r="J174"/>
  <c r="J173"/>
  <c r="J172"/>
  <c r="BK171"/>
  <c r="BK169"/>
  <c r="J167"/>
  <c r="J165"/>
  <c r="BK163"/>
  <c r="J160"/>
  <c r="BK157"/>
  <c r="BK155"/>
  <c r="BK154"/>
  <c r="BK153"/>
  <c r="J152"/>
  <c r="BK150"/>
  <c r="BK148"/>
  <c r="J146"/>
  <c r="BK144"/>
  <c r="BK142"/>
  <c r="BK140"/>
  <c r="BK138"/>
  <c r="J136"/>
  <c r="BK134"/>
  <c r="J132"/>
  <c r="J130"/>
  <c r="BK128"/>
  <c r="BK175" i="10"/>
  <c r="J173"/>
  <c r="BK171"/>
  <c r="BK169"/>
  <c r="BK167"/>
  <c r="BK165"/>
  <c r="BK163"/>
  <c r="BK160"/>
  <c r="BK158"/>
  <c r="J158"/>
  <c r="BK156"/>
  <c r="BK154"/>
  <c r="J152"/>
  <c r="BK150"/>
  <c r="BK147"/>
  <c r="J144"/>
  <c r="BK141"/>
  <c r="BK139"/>
  <c r="BK137"/>
  <c r="BK135"/>
  <c r="J133"/>
  <c r="BK293" i="9"/>
  <c r="J291"/>
  <c r="J289"/>
  <c r="BK287"/>
  <c r="J285"/>
  <c r="BK283"/>
  <c r="J281"/>
  <c r="BK278"/>
  <c r="BK276"/>
  <c r="J274"/>
  <c r="BK273"/>
  <c r="J271"/>
  <c r="J268"/>
  <c r="BK266"/>
  <c r="BK264"/>
  <c r="J262"/>
  <c r="BK260"/>
  <c r="J258"/>
  <c r="BK256"/>
  <c r="J254"/>
  <c r="BK252"/>
  <c r="BK250"/>
  <c r="J248"/>
  <c r="BK246"/>
  <c r="J244"/>
  <c r="BK242"/>
  <c r="BK240"/>
  <c r="J238"/>
  <c r="BK236"/>
  <c r="J234"/>
  <c r="BK232"/>
  <c r="J230"/>
  <c r="BK228"/>
  <c r="J226"/>
  <c r="J224"/>
  <c r="BK222"/>
  <c r="BK220"/>
  <c r="J218"/>
  <c r="BK216"/>
  <c r="J214"/>
  <c r="J212"/>
  <c r="J210"/>
  <c r="BK208"/>
  <c r="J205"/>
  <c r="J202"/>
  <c r="J200"/>
  <c r="BK198"/>
  <c r="BK196"/>
  <c r="BK194"/>
  <c r="BK193"/>
  <c r="BK192"/>
  <c r="BK191"/>
  <c r="J188"/>
  <c r="J186"/>
  <c r="J184"/>
  <c r="J182"/>
  <c r="J179"/>
  <c r="BK177"/>
  <c r="BK175"/>
  <c r="J173"/>
  <c r="J171"/>
  <c r="BK169"/>
  <c r="J167"/>
  <c r="J165"/>
  <c r="J163"/>
  <c r="J160"/>
  <c r="J157"/>
  <c r="BK155"/>
  <c r="BK153"/>
  <c r="BK151"/>
  <c r="J149"/>
  <c r="BK145"/>
  <c r="J142"/>
  <c r="BK140"/>
  <c r="J138"/>
  <c r="BK136"/>
  <c r="J134"/>
  <c r="J221" i="8"/>
  <c r="BK219"/>
  <c r="BK217"/>
  <c r="BK215"/>
  <c r="BK213"/>
  <c r="J211"/>
  <c r="BK209"/>
  <c r="J206"/>
  <c r="J204"/>
  <c r="J202"/>
  <c r="J200"/>
  <c r="J198"/>
  <c r="J196"/>
  <c r="BK194"/>
  <c r="J193"/>
  <c r="J191"/>
  <c r="J190"/>
  <c r="J188"/>
  <c r="J186"/>
  <c r="BK184"/>
  <c r="BK182"/>
  <c r="J180"/>
  <c r="BK179"/>
  <c r="J178"/>
  <c r="J176"/>
  <c r="J174"/>
  <c r="BK172"/>
  <c r="J170"/>
  <c r="BK168"/>
  <c r="BK166"/>
  <c r="J163"/>
  <c r="J160"/>
  <c r="BK158"/>
  <c r="BK157"/>
  <c r="BK156"/>
  <c r="J155"/>
  <c r="BK153"/>
  <c r="J151"/>
  <c r="BK149"/>
  <c r="BK147"/>
  <c r="BK145"/>
  <c r="BK143"/>
  <c r="J141"/>
  <c r="BK139"/>
  <c r="J137"/>
  <c r="J135"/>
  <c r="J133"/>
  <c r="J131"/>
  <c r="J129"/>
  <c r="J182" i="7"/>
  <c r="J180"/>
  <c r="J178"/>
  <c r="BK173"/>
  <c r="J171"/>
  <c r="BK169"/>
  <c r="J167"/>
  <c r="BK164"/>
  <c r="BK162"/>
  <c r="BK159"/>
  <c r="J156"/>
  <c r="BK154"/>
  <c r="J153"/>
  <c r="BK152"/>
  <c r="J151"/>
  <c r="J148"/>
  <c r="BK146"/>
  <c r="J141"/>
  <c r="BK139"/>
  <c r="BK137"/>
  <c r="BK135"/>
  <c r="BK133"/>
  <c r="BK131"/>
  <c r="BK129"/>
  <c r="J127"/>
  <c r="BK219" i="6"/>
  <c r="BK217"/>
  <c r="J215"/>
  <c r="J213"/>
  <c r="J211"/>
  <c r="J209"/>
  <c r="BK207"/>
  <c r="J204"/>
  <c r="BK202"/>
  <c r="J200"/>
  <c r="J198"/>
  <c r="BK196"/>
  <c r="BK194"/>
  <c r="BK192"/>
  <c r="BK191"/>
  <c r="J189"/>
  <c r="BK188"/>
  <c r="J186"/>
  <c r="BK184"/>
  <c r="J182"/>
  <c r="J180"/>
  <c r="BK178"/>
  <c r="BK176"/>
  <c r="J174"/>
  <c r="J172"/>
  <c r="BK170"/>
  <c r="J167"/>
  <c r="J164"/>
  <c r="BK162"/>
  <c r="J161"/>
  <c r="J160"/>
  <c r="BK159"/>
  <c r="BK156"/>
  <c r="J155"/>
  <c r="BK153"/>
  <c r="J151"/>
  <c r="BK149"/>
  <c r="J147"/>
  <c r="BK145"/>
  <c r="J143"/>
  <c r="J141"/>
  <c r="BK137"/>
  <c r="J135"/>
  <c r="J133"/>
  <c r="BK131"/>
  <c r="BK129"/>
  <c r="J312" i="5"/>
  <c r="BK310"/>
  <c r="J308"/>
  <c r="BK306"/>
  <c r="BK304"/>
  <c r="J302"/>
  <c r="BK300"/>
  <c r="BK297"/>
  <c r="BK295"/>
  <c r="J293"/>
  <c r="J292"/>
  <c r="J290"/>
  <c r="BK288"/>
  <c r="BK286"/>
  <c r="BK284"/>
  <c r="BK282"/>
  <c r="J280"/>
  <c r="J278"/>
  <c r="J276"/>
  <c r="BK274"/>
  <c r="J272"/>
  <c r="J270"/>
  <c r="BK268"/>
  <c r="J266"/>
  <c r="BK264"/>
  <c r="J262"/>
  <c r="J260"/>
  <c r="BK258"/>
  <c r="BK256"/>
  <c r="J254"/>
  <c r="BK252"/>
  <c r="J248"/>
  <c r="J246"/>
  <c r="BK244"/>
  <c r="J242"/>
  <c r="J240"/>
  <c r="BK238"/>
  <c r="J236"/>
  <c r="J234"/>
  <c r="J232"/>
  <c r="BK230"/>
  <c r="BK228"/>
  <c r="J226"/>
  <c r="J224"/>
  <c r="J222"/>
  <c r="J220"/>
  <c r="BK218"/>
  <c r="J215"/>
  <c r="J212"/>
  <c r="J210"/>
  <c r="BK208"/>
  <c r="BK206"/>
  <c r="BK204"/>
  <c r="BK202"/>
  <c r="J201"/>
  <c r="BK200"/>
  <c r="J199"/>
  <c r="BK196"/>
  <c r="BK194"/>
  <c r="J192"/>
  <c r="BK190"/>
  <c r="BK188"/>
  <c r="J186"/>
  <c r="BK183"/>
  <c r="BK181"/>
  <c r="J179"/>
  <c r="BK177"/>
  <c r="J175"/>
  <c r="BK173"/>
  <c r="J171"/>
  <c r="BK169"/>
  <c r="J167"/>
  <c r="BK164"/>
  <c r="J160"/>
  <c r="BK158"/>
  <c r="J156"/>
  <c r="BK154"/>
  <c r="J152"/>
  <c r="J149"/>
  <c r="J146"/>
  <c r="BK143"/>
  <c r="J141"/>
  <c r="BK139"/>
  <c r="J137"/>
  <c r="J135"/>
  <c r="J301" i="4"/>
  <c r="BK299"/>
  <c r="BK297"/>
  <c r="BK295"/>
  <c r="J293"/>
  <c r="BK291"/>
  <c r="J289"/>
  <c r="J286"/>
  <c r="J284"/>
  <c r="J282"/>
  <c r="BK280"/>
  <c r="BK278"/>
  <c r="J276"/>
  <c r="BK274"/>
  <c r="J272"/>
  <c r="J270"/>
  <c r="BK267"/>
  <c r="J265"/>
  <c r="J263"/>
  <c r="BK261"/>
  <c r="BK259"/>
  <c r="BK257"/>
  <c r="BK256"/>
  <c r="J254"/>
  <c r="BK253"/>
  <c r="J251"/>
  <c r="BK249"/>
  <c r="J247"/>
  <c r="J245"/>
  <c r="BK242"/>
  <c r="J242"/>
  <c r="BK241"/>
  <c r="BK239"/>
  <c r="BK237"/>
  <c r="BK235"/>
  <c r="J233"/>
  <c r="J231"/>
  <c r="J229"/>
  <c r="J227"/>
  <c r="BK225"/>
  <c r="BK223"/>
  <c r="BK221"/>
  <c r="J219"/>
  <c r="BK217"/>
  <c r="BK215"/>
  <c r="J213"/>
  <c r="J206"/>
  <c r="BK203"/>
  <c r="BK201"/>
  <c r="J201"/>
  <c r="J199"/>
  <c r="BK197"/>
  <c r="BK195"/>
  <c r="BK194"/>
  <c r="BK193"/>
  <c r="BK192"/>
  <c r="J190"/>
  <c r="J188"/>
  <c r="J186"/>
  <c r="J184"/>
  <c r="BK182"/>
  <c r="BK180"/>
  <c r="BK178"/>
  <c r="BK176"/>
  <c r="J174"/>
  <c r="J172"/>
  <c r="J170"/>
  <c r="BK168"/>
  <c r="J166"/>
  <c r="J164"/>
  <c r="BK162"/>
  <c r="J160"/>
  <c r="J158"/>
  <c r="J155"/>
  <c r="BK153"/>
  <c r="J151"/>
  <c r="BK149"/>
  <c r="J147"/>
  <c r="BK144"/>
  <c r="J141"/>
  <c r="J139"/>
  <c r="BK137"/>
  <c r="J135"/>
  <c r="BK133"/>
  <c r="J133"/>
  <c r="BK177" i="3"/>
  <c r="BK175"/>
  <c r="J173"/>
  <c r="BK169"/>
  <c r="J167"/>
  <c r="J165"/>
  <c r="BK163"/>
  <c r="J160"/>
  <c r="J158"/>
  <c r="J155"/>
  <c r="BK152"/>
  <c r="J150"/>
  <c r="BK147"/>
  <c r="BK144"/>
  <c r="J142"/>
  <c r="BK137"/>
  <c r="J137"/>
  <c r="BK135"/>
  <c r="J135"/>
  <c r="BK133"/>
  <c r="J133"/>
  <c r="BK131"/>
  <c r="BK129"/>
  <c r="J127"/>
  <c r="BK201" i="2"/>
  <c r="BK199"/>
  <c r="J197"/>
  <c r="BK195"/>
  <c r="BK193"/>
  <c r="BK191"/>
  <c r="J189"/>
  <c r="BK186"/>
  <c r="BK184"/>
  <c r="J182"/>
  <c r="J180"/>
  <c r="BK178"/>
  <c r="J177"/>
  <c r="BK175"/>
  <c r="BK174"/>
  <c r="BK173"/>
  <c r="BK172"/>
  <c r="J171"/>
  <c r="J169"/>
  <c r="BK167"/>
  <c r="BK165"/>
  <c r="J163"/>
  <c r="BK160"/>
  <c r="J157"/>
  <c r="J155"/>
  <c r="J154"/>
  <c r="J153"/>
  <c r="BK152"/>
  <c r="J150"/>
  <c r="J148"/>
  <c r="BK146"/>
  <c r="J144"/>
  <c r="J142"/>
  <c r="J140"/>
  <c r="J138"/>
  <c r="BK136"/>
  <c r="J134"/>
  <c r="BK132"/>
  <c r="BK130"/>
  <c r="J128"/>
  <c r="AS94" i="1"/>
  <c r="E20" i="21" l="1"/>
  <c r="E26" s="1"/>
  <c r="R120" i="19"/>
  <c r="P127" i="2"/>
  <c r="T127"/>
  <c r="P145"/>
  <c r="BK151"/>
  <c r="J151" s="1"/>
  <c r="J100" s="1"/>
  <c r="T151"/>
  <c r="P162"/>
  <c r="T162"/>
  <c r="R179"/>
  <c r="BK188"/>
  <c r="J188"/>
  <c r="J105" s="1"/>
  <c r="T188"/>
  <c r="P126" i="3"/>
  <c r="T126"/>
  <c r="R141"/>
  <c r="T141"/>
  <c r="P146"/>
  <c r="T146"/>
  <c r="BK157"/>
  <c r="J157" s="1"/>
  <c r="J103" s="1"/>
  <c r="R157"/>
  <c r="BK162"/>
  <c r="J162" s="1"/>
  <c r="J104" s="1"/>
  <c r="R162"/>
  <c r="BK132" i="4"/>
  <c r="J132" s="1"/>
  <c r="J98" s="1"/>
  <c r="R132"/>
  <c r="T132"/>
  <c r="P146"/>
  <c r="T146"/>
  <c r="P179"/>
  <c r="T179"/>
  <c r="P191"/>
  <c r="R191"/>
  <c r="BK208"/>
  <c r="R208"/>
  <c r="BK228"/>
  <c r="J228"/>
  <c r="J105"/>
  <c r="R228"/>
  <c r="BK240"/>
  <c r="J240"/>
  <c r="J106"/>
  <c r="R240"/>
  <c r="R244"/>
  <c r="BK262"/>
  <c r="J262"/>
  <c r="J108" s="1"/>
  <c r="R262"/>
  <c r="BK279"/>
  <c r="J279"/>
  <c r="J109" s="1"/>
  <c r="R279"/>
  <c r="BK288"/>
  <c r="J288"/>
  <c r="J110" s="1"/>
  <c r="R288"/>
  <c r="BK134" i="5"/>
  <c r="R134"/>
  <c r="BK151"/>
  <c r="J151" s="1"/>
  <c r="J100" s="1"/>
  <c r="R151"/>
  <c r="BK185"/>
  <c r="J185" s="1"/>
  <c r="J101" s="1"/>
  <c r="R185"/>
  <c r="BK198"/>
  <c r="J198" s="1"/>
  <c r="J102" s="1"/>
  <c r="R198"/>
  <c r="BK217"/>
  <c r="J217" s="1"/>
  <c r="J105" s="1"/>
  <c r="R217"/>
  <c r="BK237"/>
  <c r="J237" s="1"/>
  <c r="J106" s="1"/>
  <c r="R237"/>
  <c r="BK251"/>
  <c r="J251" s="1"/>
  <c r="J109" s="1"/>
  <c r="R251"/>
  <c r="BK273"/>
  <c r="J273" s="1"/>
  <c r="J110" s="1"/>
  <c r="R273"/>
  <c r="BK294"/>
  <c r="J294" s="1"/>
  <c r="J111" s="1"/>
  <c r="R294"/>
  <c r="BK299"/>
  <c r="J299" s="1"/>
  <c r="J112" s="1"/>
  <c r="R299"/>
  <c r="P128" i="6"/>
  <c r="T128"/>
  <c r="P148"/>
  <c r="T148"/>
  <c r="P158"/>
  <c r="T158"/>
  <c r="BK169"/>
  <c r="J169"/>
  <c r="J103" s="1"/>
  <c r="P169"/>
  <c r="BK179"/>
  <c r="J179"/>
  <c r="J104" s="1"/>
  <c r="R179"/>
  <c r="BK197"/>
  <c r="J197"/>
  <c r="J105" s="1"/>
  <c r="P197"/>
  <c r="T197"/>
  <c r="P206"/>
  <c r="T206"/>
  <c r="BK126" i="7"/>
  <c r="R126"/>
  <c r="BK145"/>
  <c r="J145" s="1"/>
  <c r="J99" s="1"/>
  <c r="P145"/>
  <c r="T145"/>
  <c r="P150"/>
  <c r="R150"/>
  <c r="P161"/>
  <c r="T161"/>
  <c r="P166"/>
  <c r="R166"/>
  <c r="BK128" i="8"/>
  <c r="R128"/>
  <c r="BK146"/>
  <c r="J146" s="1"/>
  <c r="J99" s="1"/>
  <c r="R146"/>
  <c r="BK154"/>
  <c r="J154" s="1"/>
  <c r="J100" s="1"/>
  <c r="R154"/>
  <c r="R165"/>
  <c r="BK181"/>
  <c r="J181"/>
  <c r="J104"/>
  <c r="R181"/>
  <c r="BK199"/>
  <c r="J199"/>
  <c r="J105"/>
  <c r="P199"/>
  <c r="T199"/>
  <c r="P208"/>
  <c r="T208"/>
  <c r="P133" i="9"/>
  <c r="T133"/>
  <c r="BK148"/>
  <c r="J148"/>
  <c r="J100" s="1"/>
  <c r="R148"/>
  <c r="BK181"/>
  <c r="J181"/>
  <c r="J101" s="1"/>
  <c r="R181"/>
  <c r="BK190"/>
  <c r="J190"/>
  <c r="J102" s="1"/>
  <c r="R190"/>
  <c r="P207"/>
  <c r="T207"/>
  <c r="P227"/>
  <c r="BK239"/>
  <c r="J239"/>
  <c r="J107"/>
  <c r="P239"/>
  <c r="T239"/>
  <c r="P251"/>
  <c r="T251"/>
  <c r="P272"/>
  <c r="T272"/>
  <c r="P275"/>
  <c r="T275"/>
  <c r="P280"/>
  <c r="T280"/>
  <c r="BK127" i="2"/>
  <c r="J127"/>
  <c r="J98" s="1"/>
  <c r="R127"/>
  <c r="BK145"/>
  <c r="J145"/>
  <c r="J99" s="1"/>
  <c r="R145"/>
  <c r="T145"/>
  <c r="P151"/>
  <c r="R151"/>
  <c r="BK162"/>
  <c r="J162"/>
  <c r="J103"/>
  <c r="R162"/>
  <c r="BK179"/>
  <c r="J179"/>
  <c r="J104"/>
  <c r="P179"/>
  <c r="T179"/>
  <c r="P188"/>
  <c r="R188"/>
  <c r="BK132" i="10"/>
  <c r="R132"/>
  <c r="P149"/>
  <c r="T149"/>
  <c r="P184"/>
  <c r="T184"/>
  <c r="P197"/>
  <c r="R197"/>
  <c r="BK216"/>
  <c r="R216"/>
  <c r="BK236"/>
  <c r="J236"/>
  <c r="J106" s="1"/>
  <c r="R236"/>
  <c r="T236"/>
  <c r="P248"/>
  <c r="T248"/>
  <c r="P266"/>
  <c r="T266"/>
  <c r="P283"/>
  <c r="T283"/>
  <c r="P294"/>
  <c r="R294"/>
  <c r="BK133" i="11"/>
  <c r="J133" s="1"/>
  <c r="J98" s="1"/>
  <c r="R133"/>
  <c r="BK150"/>
  <c r="J150" s="1"/>
  <c r="J100" s="1"/>
  <c r="R150"/>
  <c r="BK185"/>
  <c r="J185" s="1"/>
  <c r="J101" s="1"/>
  <c r="R185"/>
  <c r="BK198"/>
  <c r="J198" s="1"/>
  <c r="J102" s="1"/>
  <c r="R198"/>
  <c r="P217"/>
  <c r="T217"/>
  <c r="P237"/>
  <c r="T237"/>
  <c r="P249"/>
  <c r="BK261"/>
  <c r="J261" s="1"/>
  <c r="J108" s="1"/>
  <c r="P261"/>
  <c r="T261"/>
  <c r="P279"/>
  <c r="T279"/>
  <c r="P296"/>
  <c r="T296"/>
  <c r="P307"/>
  <c r="R307"/>
  <c r="P132" i="12"/>
  <c r="T132"/>
  <c r="BK149"/>
  <c r="J149"/>
  <c r="J100"/>
  <c r="R149"/>
  <c r="BK184"/>
  <c r="J184"/>
  <c r="J101"/>
  <c r="R184"/>
  <c r="BK197"/>
  <c r="J197"/>
  <c r="J102"/>
  <c r="R197"/>
  <c r="BK236"/>
  <c r="J236"/>
  <c r="J106"/>
  <c r="P236"/>
  <c r="T236"/>
  <c r="P248"/>
  <c r="T248"/>
  <c r="P266"/>
  <c r="T266"/>
  <c r="P283"/>
  <c r="T283"/>
  <c r="P294"/>
  <c r="T294"/>
  <c r="P127" i="13"/>
  <c r="T127"/>
  <c r="P149"/>
  <c r="T149"/>
  <c r="P156"/>
  <c r="R156"/>
  <c r="BK167"/>
  <c r="J167" s="1"/>
  <c r="J103" s="1"/>
  <c r="R167"/>
  <c r="BK185"/>
  <c r="J185" s="1"/>
  <c r="J104" s="1"/>
  <c r="P185"/>
  <c r="T185"/>
  <c r="P190"/>
  <c r="T190"/>
  <c r="BK133" i="14"/>
  <c r="R133"/>
  <c r="P150"/>
  <c r="T150"/>
  <c r="P183"/>
  <c r="T183"/>
  <c r="P194"/>
  <c r="T194"/>
  <c r="P211"/>
  <c r="T211"/>
  <c r="P231"/>
  <c r="T231"/>
  <c r="P243"/>
  <c r="BK253"/>
  <c r="J253" s="1"/>
  <c r="J108" s="1"/>
  <c r="P253"/>
  <c r="T253"/>
  <c r="P271"/>
  <c r="T271"/>
  <c r="P288"/>
  <c r="T288"/>
  <c r="P299"/>
  <c r="T299"/>
  <c r="P133" i="15"/>
  <c r="T133"/>
  <c r="P150"/>
  <c r="T150"/>
  <c r="P184"/>
  <c r="T184"/>
  <c r="P195"/>
  <c r="R195"/>
  <c r="BK212"/>
  <c r="R212"/>
  <c r="BK232"/>
  <c r="J232"/>
  <c r="J106"/>
  <c r="R232"/>
  <c r="BK244"/>
  <c r="J244"/>
  <c r="J107"/>
  <c r="R244"/>
  <c r="BK248"/>
  <c r="J248"/>
  <c r="J108"/>
  <c r="T248"/>
  <c r="P262"/>
  <c r="T262"/>
  <c r="R279"/>
  <c r="BK284"/>
  <c r="J284" s="1"/>
  <c r="J111" s="1"/>
  <c r="R284"/>
  <c r="P134" i="16"/>
  <c r="T134"/>
  <c r="P151"/>
  <c r="T151"/>
  <c r="P180"/>
  <c r="T180"/>
  <c r="P192"/>
  <c r="T192"/>
  <c r="BK211"/>
  <c r="R211"/>
  <c r="BK231"/>
  <c r="J231"/>
  <c r="J106" s="1"/>
  <c r="R231"/>
  <c r="BK243"/>
  <c r="J243"/>
  <c r="J107" s="1"/>
  <c r="P243"/>
  <c r="BK247"/>
  <c r="J247"/>
  <c r="J108" s="1"/>
  <c r="R247"/>
  <c r="BK257"/>
  <c r="J257"/>
  <c r="J109" s="1"/>
  <c r="R257"/>
  <c r="T257"/>
  <c r="P261"/>
  <c r="T261"/>
  <c r="P278"/>
  <c r="T278"/>
  <c r="P289"/>
  <c r="T289"/>
  <c r="BK128" i="17"/>
  <c r="R128"/>
  <c r="BK149"/>
  <c r="J149" s="1"/>
  <c r="J99" s="1"/>
  <c r="P149"/>
  <c r="T149"/>
  <c r="R158"/>
  <c r="BK168"/>
  <c r="J168" s="1"/>
  <c r="J101" s="1"/>
  <c r="R168"/>
  <c r="BK180"/>
  <c r="J180" s="1"/>
  <c r="J102" s="1"/>
  <c r="R180"/>
  <c r="BK184"/>
  <c r="J184" s="1"/>
  <c r="J104" s="1"/>
  <c r="R184"/>
  <c r="R183" s="1"/>
  <c r="BK126" i="3"/>
  <c r="J126"/>
  <c r="J98" s="1"/>
  <c r="R126"/>
  <c r="BK141"/>
  <c r="J141"/>
  <c r="J99" s="1"/>
  <c r="P141"/>
  <c r="BK146"/>
  <c r="J146"/>
  <c r="J100" s="1"/>
  <c r="R146"/>
  <c r="P157"/>
  <c r="T157"/>
  <c r="P162"/>
  <c r="T162"/>
  <c r="P132" i="4"/>
  <c r="P131"/>
  <c r="BK146"/>
  <c r="J146" s="1"/>
  <c r="J99" s="1"/>
  <c r="R146"/>
  <c r="BK179"/>
  <c r="J179" s="1"/>
  <c r="J100" s="1"/>
  <c r="R179"/>
  <c r="BK191"/>
  <c r="J191" s="1"/>
  <c r="J101" s="1"/>
  <c r="T191"/>
  <c r="P208"/>
  <c r="T208"/>
  <c r="P228"/>
  <c r="T228"/>
  <c r="P240"/>
  <c r="T240"/>
  <c r="BK244"/>
  <c r="J244"/>
  <c r="J107" s="1"/>
  <c r="P244"/>
  <c r="T244"/>
  <c r="P262"/>
  <c r="T262"/>
  <c r="P279"/>
  <c r="T279"/>
  <c r="P288"/>
  <c r="T288"/>
  <c r="P134" i="5"/>
  <c r="T134"/>
  <c r="P151"/>
  <c r="T151"/>
  <c r="P185"/>
  <c r="T185"/>
  <c r="P198"/>
  <c r="T198"/>
  <c r="P217"/>
  <c r="T217"/>
  <c r="P237"/>
  <c r="T237"/>
  <c r="P251"/>
  <c r="T251"/>
  <c r="P273"/>
  <c r="T273"/>
  <c r="P294"/>
  <c r="T294"/>
  <c r="P299"/>
  <c r="T299"/>
  <c r="BK128" i="6"/>
  <c r="J128" s="1"/>
  <c r="J98" s="1"/>
  <c r="R128"/>
  <c r="BK148"/>
  <c r="J148" s="1"/>
  <c r="J99" s="1"/>
  <c r="R148"/>
  <c r="BK158"/>
  <c r="J158" s="1"/>
  <c r="J100" s="1"/>
  <c r="R158"/>
  <c r="R169"/>
  <c r="T169"/>
  <c r="P179"/>
  <c r="T179"/>
  <c r="R197"/>
  <c r="BK206"/>
  <c r="J206"/>
  <c r="J106" s="1"/>
  <c r="R206"/>
  <c r="P126" i="7"/>
  <c r="P125"/>
  <c r="T126"/>
  <c r="R145"/>
  <c r="BK150"/>
  <c r="J150"/>
  <c r="J100" s="1"/>
  <c r="T150"/>
  <c r="BK161"/>
  <c r="J161"/>
  <c r="J103" s="1"/>
  <c r="R161"/>
  <c r="R160" s="1"/>
  <c r="BK166"/>
  <c r="J166" s="1"/>
  <c r="J104" s="1"/>
  <c r="T166"/>
  <c r="P128" i="8"/>
  <c r="T128"/>
  <c r="P146"/>
  <c r="T146"/>
  <c r="P154"/>
  <c r="T154"/>
  <c r="BK165"/>
  <c r="J165" s="1"/>
  <c r="J103" s="1"/>
  <c r="P165"/>
  <c r="T165"/>
  <c r="P181"/>
  <c r="T181"/>
  <c r="R199"/>
  <c r="BK208"/>
  <c r="J208" s="1"/>
  <c r="J106" s="1"/>
  <c r="R208"/>
  <c r="BK133" i="9"/>
  <c r="J133" s="1"/>
  <c r="J98" s="1"/>
  <c r="R133"/>
  <c r="R132" s="1"/>
  <c r="P148"/>
  <c r="T148"/>
  <c r="P181"/>
  <c r="T181"/>
  <c r="P190"/>
  <c r="T190"/>
  <c r="BK207"/>
  <c r="J207" s="1"/>
  <c r="J105" s="1"/>
  <c r="R207"/>
  <c r="BK227"/>
  <c r="J227" s="1"/>
  <c r="J106" s="1"/>
  <c r="R227"/>
  <c r="T227"/>
  <c r="R239"/>
  <c r="BK251"/>
  <c r="J251"/>
  <c r="J108" s="1"/>
  <c r="R251"/>
  <c r="BK272"/>
  <c r="J272"/>
  <c r="J109" s="1"/>
  <c r="R272"/>
  <c r="BK275"/>
  <c r="J275"/>
  <c r="J110" s="1"/>
  <c r="R275"/>
  <c r="BK280"/>
  <c r="J280"/>
  <c r="J111" s="1"/>
  <c r="R280"/>
  <c r="P132" i="10"/>
  <c r="P131"/>
  <c r="T132"/>
  <c r="BK149"/>
  <c r="J149" s="1"/>
  <c r="J100" s="1"/>
  <c r="R149"/>
  <c r="BK184"/>
  <c r="J184" s="1"/>
  <c r="J101" s="1"/>
  <c r="R184"/>
  <c r="BK197"/>
  <c r="J197" s="1"/>
  <c r="J102" s="1"/>
  <c r="T197"/>
  <c r="P216"/>
  <c r="T216"/>
  <c r="P236"/>
  <c r="BK248"/>
  <c r="J248" s="1"/>
  <c r="J107" s="1"/>
  <c r="R248"/>
  <c r="BK266"/>
  <c r="J266" s="1"/>
  <c r="J108" s="1"/>
  <c r="R266"/>
  <c r="BK283"/>
  <c r="J283" s="1"/>
  <c r="J109" s="1"/>
  <c r="R283"/>
  <c r="BK294"/>
  <c r="J294" s="1"/>
  <c r="J110" s="1"/>
  <c r="T294"/>
  <c r="P133" i="11"/>
  <c r="T133"/>
  <c r="P150"/>
  <c r="T150"/>
  <c r="P185"/>
  <c r="T185"/>
  <c r="P198"/>
  <c r="T198"/>
  <c r="BK217"/>
  <c r="J217" s="1"/>
  <c r="J105" s="1"/>
  <c r="R217"/>
  <c r="BK237"/>
  <c r="J237" s="1"/>
  <c r="J106" s="1"/>
  <c r="R237"/>
  <c r="BK249"/>
  <c r="J249" s="1"/>
  <c r="J107" s="1"/>
  <c r="R249"/>
  <c r="T249"/>
  <c r="R261"/>
  <c r="BK279"/>
  <c r="J279"/>
  <c r="J109" s="1"/>
  <c r="R279"/>
  <c r="BK296"/>
  <c r="J296"/>
  <c r="J110" s="1"/>
  <c r="R296"/>
  <c r="BK307"/>
  <c r="J307"/>
  <c r="J111" s="1"/>
  <c r="T307"/>
  <c r="BK132" i="12"/>
  <c r="J132"/>
  <c r="J98" s="1"/>
  <c r="R132"/>
  <c r="R131" s="1"/>
  <c r="P149"/>
  <c r="T149"/>
  <c r="P184"/>
  <c r="T184"/>
  <c r="P197"/>
  <c r="T197"/>
  <c r="BK216"/>
  <c r="J216" s="1"/>
  <c r="J105" s="1"/>
  <c r="P216"/>
  <c r="P215" s="1"/>
  <c r="R216"/>
  <c r="T216"/>
  <c r="T215" s="1"/>
  <c r="R236"/>
  <c r="BK248"/>
  <c r="J248"/>
  <c r="J107" s="1"/>
  <c r="R248"/>
  <c r="BK266"/>
  <c r="J266"/>
  <c r="J108" s="1"/>
  <c r="R266"/>
  <c r="BK283"/>
  <c r="J283"/>
  <c r="J109" s="1"/>
  <c r="R283"/>
  <c r="BK294"/>
  <c r="J294"/>
  <c r="J110" s="1"/>
  <c r="R294"/>
  <c r="BK127" i="13"/>
  <c r="J127"/>
  <c r="J98" s="1"/>
  <c r="R127"/>
  <c r="BK149"/>
  <c r="J149"/>
  <c r="J99" s="1"/>
  <c r="R149"/>
  <c r="BK156"/>
  <c r="J156"/>
  <c r="J100" s="1"/>
  <c r="T156"/>
  <c r="P167"/>
  <c r="P166"/>
  <c r="T167"/>
  <c r="T166" s="1"/>
  <c r="R185"/>
  <c r="BK190"/>
  <c r="J190" s="1"/>
  <c r="J105" s="1"/>
  <c r="R190"/>
  <c r="P133" i="14"/>
  <c r="P132" s="1"/>
  <c r="T133"/>
  <c r="T132" s="1"/>
  <c r="BK150"/>
  <c r="J150" s="1"/>
  <c r="J100" s="1"/>
  <c r="R150"/>
  <c r="BK183"/>
  <c r="J183" s="1"/>
  <c r="J101" s="1"/>
  <c r="R183"/>
  <c r="BK194"/>
  <c r="J194" s="1"/>
  <c r="J102" s="1"/>
  <c r="R194"/>
  <c r="BK211"/>
  <c r="J211" s="1"/>
  <c r="J105" s="1"/>
  <c r="R211"/>
  <c r="BK231"/>
  <c r="J231" s="1"/>
  <c r="J106" s="1"/>
  <c r="R231"/>
  <c r="BK243"/>
  <c r="J243" s="1"/>
  <c r="J107" s="1"/>
  <c r="R243"/>
  <c r="T243"/>
  <c r="R253"/>
  <c r="BK271"/>
  <c r="J271" s="1"/>
  <c r="J109" s="1"/>
  <c r="R271"/>
  <c r="BK288"/>
  <c r="J288" s="1"/>
  <c r="J110" s="1"/>
  <c r="R288"/>
  <c r="BK299"/>
  <c r="J299" s="1"/>
  <c r="J111" s="1"/>
  <c r="R299"/>
  <c r="BK133" i="15"/>
  <c r="J133" s="1"/>
  <c r="J98" s="1"/>
  <c r="R133"/>
  <c r="BK150"/>
  <c r="J150" s="1"/>
  <c r="J100" s="1"/>
  <c r="R150"/>
  <c r="BK184"/>
  <c r="J184" s="1"/>
  <c r="J101" s="1"/>
  <c r="R184"/>
  <c r="BK195"/>
  <c r="J195" s="1"/>
  <c r="J102" s="1"/>
  <c r="T195"/>
  <c r="P212"/>
  <c r="T212"/>
  <c r="P232"/>
  <c r="T232"/>
  <c r="P244"/>
  <c r="T244"/>
  <c r="P248"/>
  <c r="R248"/>
  <c r="BK262"/>
  <c r="J262" s="1"/>
  <c r="J109" s="1"/>
  <c r="R262"/>
  <c r="BK279"/>
  <c r="J279" s="1"/>
  <c r="J110" s="1"/>
  <c r="P279"/>
  <c r="T279"/>
  <c r="P284"/>
  <c r="T284"/>
  <c r="BK134" i="16"/>
  <c r="J134" s="1"/>
  <c r="J98" s="1"/>
  <c r="R134"/>
  <c r="BK151"/>
  <c r="J151" s="1"/>
  <c r="J100" s="1"/>
  <c r="R151"/>
  <c r="BK180"/>
  <c r="J180" s="1"/>
  <c r="J101" s="1"/>
  <c r="R180"/>
  <c r="BK192"/>
  <c r="J192" s="1"/>
  <c r="J102" s="1"/>
  <c r="R192"/>
  <c r="P211"/>
  <c r="T211"/>
  <c r="P231"/>
  <c r="T231"/>
  <c r="R243"/>
  <c r="T243"/>
  <c r="P247"/>
  <c r="T247"/>
  <c r="P257"/>
  <c r="BK261"/>
  <c r="J261" s="1"/>
  <c r="J110" s="1"/>
  <c r="R261"/>
  <c r="BK278"/>
  <c r="J278" s="1"/>
  <c r="J111" s="1"/>
  <c r="R278"/>
  <c r="BK289"/>
  <c r="J289" s="1"/>
  <c r="J112" s="1"/>
  <c r="R289"/>
  <c r="P128" i="17"/>
  <c r="T128"/>
  <c r="R149"/>
  <c r="BK158"/>
  <c r="J158" s="1"/>
  <c r="J100" s="1"/>
  <c r="P158"/>
  <c r="T158"/>
  <c r="P168"/>
  <c r="T168"/>
  <c r="P180"/>
  <c r="T180"/>
  <c r="P184"/>
  <c r="P183" s="1"/>
  <c r="T184"/>
  <c r="T183" s="1"/>
  <c r="J89" i="2"/>
  <c r="J91"/>
  <c r="E115"/>
  <c r="F121"/>
  <c r="F122"/>
  <c r="BE132"/>
  <c r="BE134"/>
  <c r="BE140"/>
  <c r="BE148"/>
  <c r="BE150"/>
  <c r="BE154"/>
  <c r="BE157"/>
  <c r="BE171"/>
  <c r="BE172"/>
  <c r="BE173"/>
  <c r="BE174"/>
  <c r="BE177"/>
  <c r="BE184"/>
  <c r="BE186"/>
  <c r="BE191"/>
  <c r="BE193"/>
  <c r="BE197"/>
  <c r="BE199"/>
  <c r="E85" i="3"/>
  <c r="J89"/>
  <c r="F92"/>
  <c r="J120"/>
  <c r="J121"/>
  <c r="BE127"/>
  <c r="BE129"/>
  <c r="BE131"/>
  <c r="BE133"/>
  <c r="BE135"/>
  <c r="BE137"/>
  <c r="BE144"/>
  <c r="BE150"/>
  <c r="BE155"/>
  <c r="BE177"/>
  <c r="J91" i="4"/>
  <c r="J92"/>
  <c r="J124"/>
  <c r="F126"/>
  <c r="F127"/>
  <c r="BE135"/>
  <c r="BE137"/>
  <c r="BE141"/>
  <c r="BE149"/>
  <c r="BE151"/>
  <c r="BE153"/>
  <c r="BE158"/>
  <c r="BE160"/>
  <c r="BE162"/>
  <c r="BE164"/>
  <c r="BE166"/>
  <c r="BE168"/>
  <c r="BE176"/>
  <c r="BE180"/>
  <c r="BE182"/>
  <c r="BE192"/>
  <c r="BE193"/>
  <c r="BE194"/>
  <c r="BE197"/>
  <c r="BE199"/>
  <c r="BE215"/>
  <c r="BE219"/>
  <c r="BE221"/>
  <c r="BE223"/>
  <c r="BE233"/>
  <c r="BE237"/>
  <c r="BE239"/>
  <c r="BE242"/>
  <c r="BE247"/>
  <c r="BE251"/>
  <c r="BE253"/>
  <c r="BE254"/>
  <c r="BE257"/>
  <c r="BE259"/>
  <c r="BE261"/>
  <c r="BE265"/>
  <c r="BE267"/>
  <c r="BE272"/>
  <c r="BE276"/>
  <c r="BE280"/>
  <c r="BE289"/>
  <c r="BE293"/>
  <c r="BE295"/>
  <c r="BE297"/>
  <c r="BK205"/>
  <c r="J205" s="1"/>
  <c r="J102" s="1"/>
  <c r="E85" i="5"/>
  <c r="J89"/>
  <c r="J91"/>
  <c r="J92"/>
  <c r="BE139"/>
  <c r="BE143"/>
  <c r="BE149"/>
  <c r="BE152"/>
  <c r="BE156"/>
  <c r="BE160"/>
  <c r="BE164"/>
  <c r="BE167"/>
  <c r="BE171"/>
  <c r="BE175"/>
  <c r="BE179"/>
  <c r="BE181"/>
  <c r="BE183"/>
  <c r="BE186"/>
  <c r="BE188"/>
  <c r="BE192"/>
  <c r="BE194"/>
  <c r="BE196"/>
  <c r="BE199"/>
  <c r="BE201"/>
  <c r="BE204"/>
  <c r="BE206"/>
  <c r="BE208"/>
  <c r="BE212"/>
  <c r="BE215"/>
  <c r="BE220"/>
  <c r="BE226"/>
  <c r="BE228"/>
  <c r="BE232"/>
  <c r="BE238"/>
  <c r="BE242"/>
  <c r="BE244"/>
  <c r="BE248"/>
  <c r="BE254"/>
  <c r="BE256"/>
  <c r="BE262"/>
  <c r="BE266"/>
  <c r="BE270"/>
  <c r="BE276"/>
  <c r="BE280"/>
  <c r="BE284"/>
  <c r="BE286"/>
  <c r="BE295"/>
  <c r="BE302"/>
  <c r="BE304"/>
  <c r="BE308"/>
  <c r="BK148"/>
  <c r="J148" s="1"/>
  <c r="J99" s="1"/>
  <c r="BK214"/>
  <c r="J214" s="1"/>
  <c r="J103" s="1"/>
  <c r="F91" i="6"/>
  <c r="F92"/>
  <c r="J92"/>
  <c r="J120"/>
  <c r="J122"/>
  <c r="BE129"/>
  <c r="BE135"/>
  <c r="BE143"/>
  <c r="BE149"/>
  <c r="BE155"/>
  <c r="BE156"/>
  <c r="BE161"/>
  <c r="BE174"/>
  <c r="BE176"/>
  <c r="BE178"/>
  <c r="BE182"/>
  <c r="BE186"/>
  <c r="BE189"/>
  <c r="BE192"/>
  <c r="BE194"/>
  <c r="BE196"/>
  <c r="BE200"/>
  <c r="BE204"/>
  <c r="BE207"/>
  <c r="BE211"/>
  <c r="BE215"/>
  <c r="BE219"/>
  <c r="J89" i="7"/>
  <c r="J91"/>
  <c r="J92"/>
  <c r="E114"/>
  <c r="BE127"/>
  <c r="BE131"/>
  <c r="BE133"/>
  <c r="BE135"/>
  <c r="BE139"/>
  <c r="BE146"/>
  <c r="BE151"/>
  <c r="BE153"/>
  <c r="BE156"/>
  <c r="BE159"/>
  <c r="BE162"/>
  <c r="BE167"/>
  <c r="BE171"/>
  <c r="BE182"/>
  <c r="BK158"/>
  <c r="J158" s="1"/>
  <c r="J101" s="1"/>
  <c r="J89" i="8"/>
  <c r="J91"/>
  <c r="E116"/>
  <c r="F123"/>
  <c r="BE137"/>
  <c r="BE141"/>
  <c r="BE143"/>
  <c r="BE147"/>
  <c r="BE151"/>
  <c r="BE153"/>
  <c r="BE155"/>
  <c r="BE157"/>
  <c r="BE160"/>
  <c r="BE166"/>
  <c r="BE170"/>
  <c r="BE172"/>
  <c r="BE178"/>
  <c r="BE182"/>
  <c r="BE194"/>
  <c r="BE198"/>
  <c r="BE200"/>
  <c r="BE213"/>
  <c r="BE215"/>
  <c r="BE217"/>
  <c r="BE221"/>
  <c r="BK162"/>
  <c r="J162" s="1"/>
  <c r="J101" s="1"/>
  <c r="J89" i="9"/>
  <c r="J91"/>
  <c r="J92"/>
  <c r="BE134"/>
  <c r="BE138"/>
  <c r="BE142"/>
  <c r="BE149"/>
  <c r="BE153"/>
  <c r="BE155"/>
  <c r="BE160"/>
  <c r="BE167"/>
  <c r="BE175"/>
  <c r="BE177"/>
  <c r="BE191"/>
  <c r="BE192"/>
  <c r="BE193"/>
  <c r="BE194"/>
  <c r="BE196"/>
  <c r="BE202"/>
  <c r="BE214"/>
  <c r="BE218"/>
  <c r="BE220"/>
  <c r="BE226"/>
  <c r="BE230"/>
  <c r="BE234"/>
  <c r="BE240"/>
  <c r="BE246"/>
  <c r="BE248"/>
  <c r="BE254"/>
  <c r="BE258"/>
  <c r="BE262"/>
  <c r="BE264"/>
  <c r="BE274"/>
  <c r="BE278"/>
  <c r="BE281"/>
  <c r="BE285"/>
  <c r="BE291"/>
  <c r="BK204"/>
  <c r="J204" s="1"/>
  <c r="J103" s="1"/>
  <c r="F91" i="10"/>
  <c r="F92"/>
  <c r="J92"/>
  <c r="J124"/>
  <c r="J126"/>
  <c r="BE135"/>
  <c r="BE137"/>
  <c r="BE139"/>
  <c r="BE141"/>
  <c r="BE152"/>
  <c r="BE156"/>
  <c r="BE160"/>
  <c r="BE163"/>
  <c r="BE167"/>
  <c r="BE169"/>
  <c r="BE175"/>
  <c r="BE193"/>
  <c r="J92" i="2"/>
  <c r="BE128"/>
  <c r="BE130"/>
  <c r="BE136"/>
  <c r="BE138"/>
  <c r="BE142"/>
  <c r="BE144"/>
  <c r="BE146"/>
  <c r="BE152"/>
  <c r="BE153"/>
  <c r="BE155"/>
  <c r="BE160"/>
  <c r="BE163"/>
  <c r="BE165"/>
  <c r="BE167"/>
  <c r="BE169"/>
  <c r="BE175"/>
  <c r="BE178"/>
  <c r="BE180"/>
  <c r="BE182"/>
  <c r="BE189"/>
  <c r="BE195"/>
  <c r="BE201"/>
  <c r="BK159"/>
  <c r="J159" s="1"/>
  <c r="J101" s="1"/>
  <c r="F91" i="3"/>
  <c r="BE207" i="10"/>
  <c r="BE217"/>
  <c r="BE223"/>
  <c r="BE227"/>
  <c r="BE229"/>
  <c r="BE237"/>
  <c r="BE245"/>
  <c r="BE257"/>
  <c r="BE265"/>
  <c r="BE267"/>
  <c r="BE269"/>
  <c r="BE274"/>
  <c r="BE276"/>
  <c r="BE280"/>
  <c r="BE282"/>
  <c r="BE286"/>
  <c r="BE290"/>
  <c r="BE292"/>
  <c r="BE297"/>
  <c r="BE301"/>
  <c r="BE303"/>
  <c r="BE307"/>
  <c r="BE309"/>
  <c r="BK146"/>
  <c r="J146"/>
  <c r="J99" s="1"/>
  <c r="BK213"/>
  <c r="J213"/>
  <c r="J103"/>
  <c r="J89" i="11"/>
  <c r="F91"/>
  <c r="J91"/>
  <c r="J92"/>
  <c r="F128"/>
  <c r="BE134"/>
  <c r="BE140"/>
  <c r="BE142"/>
  <c r="BE148"/>
  <c r="BE151"/>
  <c r="BE155"/>
  <c r="BE157"/>
  <c r="BE159"/>
  <c r="BE164"/>
  <c r="BE168"/>
  <c r="BE170"/>
  <c r="BE172"/>
  <c r="BE174"/>
  <c r="BE178"/>
  <c r="BE182"/>
  <c r="BE188"/>
  <c r="BE190"/>
  <c r="BE192"/>
  <c r="BE194"/>
  <c r="BE196"/>
  <c r="BE199"/>
  <c r="BE201"/>
  <c r="BE206"/>
  <c r="BE208"/>
  <c r="BE210"/>
  <c r="BE218"/>
  <c r="BE220"/>
  <c r="BE224"/>
  <c r="BE232"/>
  <c r="BE236"/>
  <c r="BE244"/>
  <c r="BE248"/>
  <c r="BE252"/>
  <c r="BE254"/>
  <c r="BE258"/>
  <c r="BE260"/>
  <c r="BE262"/>
  <c r="BE266"/>
  <c r="BE271"/>
  <c r="BE274"/>
  <c r="BE278"/>
  <c r="BE282"/>
  <c r="BE287"/>
  <c r="BE289"/>
  <c r="BE291"/>
  <c r="BE297"/>
  <c r="BE301"/>
  <c r="BE303"/>
  <c r="BE308"/>
  <c r="BE310"/>
  <c r="BE312"/>
  <c r="BE318"/>
  <c r="BE322"/>
  <c r="BK147"/>
  <c r="J147"/>
  <c r="J99" s="1"/>
  <c r="BK214"/>
  <c r="J214" s="1"/>
  <c r="J103" s="1"/>
  <c r="J89" i="12"/>
  <c r="J91"/>
  <c r="E120"/>
  <c r="F126"/>
  <c r="F127"/>
  <c r="BE137"/>
  <c r="BE144"/>
  <c r="BE152"/>
  <c r="BE154"/>
  <c r="BE158"/>
  <c r="BE160"/>
  <c r="BE165"/>
  <c r="BE167"/>
  <c r="BE173"/>
  <c r="BE177"/>
  <c r="BE179"/>
  <c r="BE181"/>
  <c r="BE183"/>
  <c r="BE185"/>
  <c r="BE189"/>
  <c r="BE198"/>
  <c r="BE200"/>
  <c r="BE205"/>
  <c r="BE207"/>
  <c r="BE214"/>
  <c r="BE217"/>
  <c r="BE225"/>
  <c r="BE231"/>
  <c r="BE235"/>
  <c r="BE239"/>
  <c r="BE241"/>
  <c r="BE245"/>
  <c r="BE249"/>
  <c r="BE251"/>
  <c r="BE253"/>
  <c r="BE257"/>
  <c r="BE265"/>
  <c r="BE267"/>
  <c r="BE269"/>
  <c r="BE276"/>
  <c r="BE286"/>
  <c r="BE288"/>
  <c r="BE290"/>
  <c r="BE292"/>
  <c r="BE295"/>
  <c r="BE299"/>
  <c r="BE303"/>
  <c r="BE307"/>
  <c r="J89" i="13"/>
  <c r="F92"/>
  <c r="E115"/>
  <c r="F121"/>
  <c r="BE128"/>
  <c r="BE130"/>
  <c r="BE134"/>
  <c r="BE140"/>
  <c r="BE148"/>
  <c r="BE150"/>
  <c r="BE154"/>
  <c r="BE157"/>
  <c r="BE162"/>
  <c r="BE170"/>
  <c r="BE174"/>
  <c r="BE176"/>
  <c r="BE177"/>
  <c r="BE180"/>
  <c r="BE182"/>
  <c r="BE188"/>
  <c r="BE191"/>
  <c r="BE195"/>
  <c r="BE202"/>
  <c r="BK164"/>
  <c r="J164" s="1"/>
  <c r="J101" s="1"/>
  <c r="J89" i="14"/>
  <c r="J91"/>
  <c r="J92"/>
  <c r="E121"/>
  <c r="F127"/>
  <c r="BE134"/>
  <c r="BE145"/>
  <c r="BE151"/>
  <c r="BE155"/>
  <c r="BE159"/>
  <c r="BE164"/>
  <c r="BE168"/>
  <c r="BE172"/>
  <c r="BE178"/>
  <c r="BE182"/>
  <c r="BE186"/>
  <c r="BE188"/>
  <c r="BE190"/>
  <c r="BE195"/>
  <c r="BE196"/>
  <c r="BE197"/>
  <c r="BE206"/>
  <c r="BE209"/>
  <c r="BE212"/>
  <c r="BE216"/>
  <c r="BE220"/>
  <c r="BE222"/>
  <c r="BE224"/>
  <c r="BE226"/>
  <c r="BE230"/>
  <c r="BE236"/>
  <c r="BE240"/>
  <c r="BE250"/>
  <c r="BE252"/>
  <c r="BE258"/>
  <c r="BE260"/>
  <c r="BE262"/>
  <c r="BE276"/>
  <c r="BE279"/>
  <c r="BE283"/>
  <c r="BE285"/>
  <c r="BE300"/>
  <c r="BE304"/>
  <c r="BE308"/>
  <c r="BE310"/>
  <c r="BE312"/>
  <c r="BK147"/>
  <c r="J147" s="1"/>
  <c r="J99" s="1"/>
  <c r="BK208"/>
  <c r="J208" s="1"/>
  <c r="J103" s="1"/>
  <c r="BE275" i="15"/>
  <c r="BE280"/>
  <c r="BK209"/>
  <c r="J209" s="1"/>
  <c r="J103" s="1"/>
  <c r="E85" i="16"/>
  <c r="F91"/>
  <c r="F92"/>
  <c r="BE137"/>
  <c r="BE141"/>
  <c r="BE143"/>
  <c r="BE146"/>
  <c r="BE156"/>
  <c r="BE162"/>
  <c r="BE166"/>
  <c r="BE168"/>
  <c r="BE170"/>
  <c r="BE172"/>
  <c r="BE176"/>
  <c r="BE181"/>
  <c r="BE183"/>
  <c r="BE187"/>
  <c r="BE191"/>
  <c r="BE202"/>
  <c r="BE206"/>
  <c r="BE216"/>
  <c r="BE222"/>
  <c r="BE226"/>
  <c r="BE228"/>
  <c r="BE230"/>
  <c r="BE244"/>
  <c r="BE248"/>
  <c r="BE252"/>
  <c r="BE256"/>
  <c r="BE260"/>
  <c r="BE262"/>
  <c r="BE269"/>
  <c r="BE271"/>
  <c r="BE275"/>
  <c r="BE279"/>
  <c r="BE283"/>
  <c r="BE285"/>
  <c r="BE294"/>
  <c r="BE298"/>
  <c r="BE300"/>
  <c r="J89" i="17"/>
  <c r="J91"/>
  <c r="J92"/>
  <c r="BE131"/>
  <c r="BE140"/>
  <c r="BE144"/>
  <c r="BE147"/>
  <c r="BE156"/>
  <c r="BE162"/>
  <c r="BE166"/>
  <c r="BE170"/>
  <c r="BE172"/>
  <c r="BE174"/>
  <c r="BE178"/>
  <c r="BE185"/>
  <c r="BE189"/>
  <c r="BE195"/>
  <c r="BE199"/>
  <c r="BE201"/>
  <c r="BE203"/>
  <c r="BE207"/>
  <c r="BE210"/>
  <c r="BE215"/>
  <c r="BE218"/>
  <c r="J89" i="18"/>
  <c r="BE128"/>
  <c r="BK125"/>
  <c r="J125"/>
  <c r="J99" s="1"/>
  <c r="BK127"/>
  <c r="J127" s="1"/>
  <c r="J100" s="1"/>
  <c r="J114" i="19"/>
  <c r="BE123"/>
  <c r="BE142" i="3"/>
  <c r="BE147"/>
  <c r="BE148"/>
  <c r="BE149"/>
  <c r="BE152"/>
  <c r="BE158"/>
  <c r="BE160"/>
  <c r="BE163"/>
  <c r="BE165"/>
  <c r="BE167"/>
  <c r="BE169"/>
  <c r="BE173"/>
  <c r="BE175"/>
  <c r="BK154"/>
  <c r="J154"/>
  <c r="J101" s="1"/>
  <c r="E85" i="4"/>
  <c r="BE133"/>
  <c r="BE139"/>
  <c r="BE144"/>
  <c r="BE147"/>
  <c r="BE155"/>
  <c r="BE170"/>
  <c r="BE172"/>
  <c r="BE174"/>
  <c r="BE178"/>
  <c r="BE184"/>
  <c r="BE186"/>
  <c r="BE188"/>
  <c r="BE190"/>
  <c r="BE195"/>
  <c r="BE201"/>
  <c r="BE203"/>
  <c r="BE206"/>
  <c r="BE209"/>
  <c r="BE211"/>
  <c r="BE213"/>
  <c r="BE217"/>
  <c r="BE225"/>
  <c r="BE227"/>
  <c r="BE229"/>
  <c r="BE231"/>
  <c r="BE235"/>
  <c r="BE241"/>
  <c r="BE243"/>
  <c r="BE245"/>
  <c r="BE249"/>
  <c r="BE256"/>
  <c r="BE263"/>
  <c r="BE270"/>
  <c r="BE274"/>
  <c r="BE278"/>
  <c r="BE282"/>
  <c r="BE284"/>
  <c r="BE286"/>
  <c r="BE291"/>
  <c r="BE299"/>
  <c r="BE301"/>
  <c r="F91" i="5"/>
  <c r="F92"/>
  <c r="BE135"/>
  <c r="BE137"/>
  <c r="BE141"/>
  <c r="BE146"/>
  <c r="BE154"/>
  <c r="BE158"/>
  <c r="BE169"/>
  <c r="BE173"/>
  <c r="BE177"/>
  <c r="BE190"/>
  <c r="BE200"/>
  <c r="BE202"/>
  <c r="BE210"/>
  <c r="BE218"/>
  <c r="BE222"/>
  <c r="BE224"/>
  <c r="BE230"/>
  <c r="BE234"/>
  <c r="BE236"/>
  <c r="BE240"/>
  <c r="BE246"/>
  <c r="BE252"/>
  <c r="BE258"/>
  <c r="BE260"/>
  <c r="BE264"/>
  <c r="BE268"/>
  <c r="BE272"/>
  <c r="BE274"/>
  <c r="BE278"/>
  <c r="BE282"/>
  <c r="BE288"/>
  <c r="BE290"/>
  <c r="BE292"/>
  <c r="BE293"/>
  <c r="BE297"/>
  <c r="BE300"/>
  <c r="BE306"/>
  <c r="BE310"/>
  <c r="BE312"/>
  <c r="E85" i="6"/>
  <c r="BE131"/>
  <c r="BE133"/>
  <c r="BE137"/>
  <c r="BE141"/>
  <c r="BE145"/>
  <c r="BE147"/>
  <c r="BE151"/>
  <c r="BE153"/>
  <c r="BE159"/>
  <c r="BE160"/>
  <c r="BE162"/>
  <c r="BE164"/>
  <c r="BE167"/>
  <c r="BE170"/>
  <c r="BE172"/>
  <c r="BE180"/>
  <c r="BE184"/>
  <c r="BE188"/>
  <c r="BE191"/>
  <c r="BE198"/>
  <c r="BE202"/>
  <c r="BE209"/>
  <c r="BE213"/>
  <c r="BE217"/>
  <c r="BK166"/>
  <c r="J166" s="1"/>
  <c r="J101" s="1"/>
  <c r="F91" i="7"/>
  <c r="F92"/>
  <c r="BE129"/>
  <c r="BE137"/>
  <c r="BE141"/>
  <c r="BE148"/>
  <c r="BE152"/>
  <c r="BE154"/>
  <c r="BE164"/>
  <c r="BE169"/>
  <c r="BE173"/>
  <c r="BE178"/>
  <c r="BE180"/>
  <c r="F91" i="8"/>
  <c r="J92"/>
  <c r="BE129"/>
  <c r="BE131"/>
  <c r="BE133"/>
  <c r="BE135"/>
  <c r="BE139"/>
  <c r="BE145"/>
  <c r="BE149"/>
  <c r="BE156"/>
  <c r="BE158"/>
  <c r="BE163"/>
  <c r="BE168"/>
  <c r="BE174"/>
  <c r="BE176"/>
  <c r="BE179"/>
  <c r="BE180"/>
  <c r="BE184"/>
  <c r="BE186"/>
  <c r="BE188"/>
  <c r="BE190"/>
  <c r="BE191"/>
  <c r="BE193"/>
  <c r="BE196"/>
  <c r="BE202"/>
  <c r="BE204"/>
  <c r="BE206"/>
  <c r="BE209"/>
  <c r="BE211"/>
  <c r="BE219"/>
  <c r="E85" i="9"/>
  <c r="F91"/>
  <c r="F92"/>
  <c r="BE136"/>
  <c r="BE140"/>
  <c r="BE145"/>
  <c r="BE151"/>
  <c r="BE157"/>
  <c r="BE163"/>
  <c r="BE165"/>
  <c r="BE169"/>
  <c r="BE171"/>
  <c r="BE173"/>
  <c r="BE179"/>
  <c r="BE182"/>
  <c r="BE184"/>
  <c r="BE186"/>
  <c r="BE188"/>
  <c r="BE198"/>
  <c r="BE200"/>
  <c r="BE205"/>
  <c r="BE208"/>
  <c r="BE210"/>
  <c r="BE212"/>
  <c r="BE216"/>
  <c r="BE222"/>
  <c r="BE224"/>
  <c r="BE228"/>
  <c r="BE232"/>
  <c r="BE236"/>
  <c r="BE238"/>
  <c r="BE242"/>
  <c r="BE244"/>
  <c r="BE250"/>
  <c r="BE252"/>
  <c r="BE256"/>
  <c r="BE260"/>
  <c r="BE266"/>
  <c r="BE268"/>
  <c r="BE271"/>
  <c r="BE273"/>
  <c r="BE276"/>
  <c r="BE283"/>
  <c r="BE287"/>
  <c r="BE289"/>
  <c r="BE293"/>
  <c r="E85" i="10"/>
  <c r="BE133"/>
  <c r="BE144"/>
  <c r="BE147"/>
  <c r="BE150"/>
  <c r="BE154"/>
  <c r="BE158"/>
  <c r="BE165"/>
  <c r="BE171"/>
  <c r="BE173"/>
  <c r="BE177"/>
  <c r="BE179"/>
  <c r="BE181"/>
  <c r="BE183"/>
  <c r="BE185"/>
  <c r="BE187"/>
  <c r="BE189"/>
  <c r="BE191"/>
  <c r="BE195"/>
  <c r="BE198"/>
  <c r="BE199"/>
  <c r="BE200"/>
  <c r="BE201"/>
  <c r="BE203"/>
  <c r="BE205"/>
  <c r="BE209"/>
  <c r="BE211"/>
  <c r="BE214"/>
  <c r="BE219"/>
  <c r="BE221"/>
  <c r="BE225"/>
  <c r="BE231"/>
  <c r="BE233"/>
  <c r="BE235"/>
  <c r="BE239"/>
  <c r="BE241"/>
  <c r="BE243"/>
  <c r="BE247"/>
  <c r="BE249"/>
  <c r="BE251"/>
  <c r="BE253"/>
  <c r="BE255"/>
  <c r="BE258"/>
  <c r="BE260"/>
  <c r="BE261"/>
  <c r="BE263"/>
  <c r="BE271"/>
  <c r="BE278"/>
  <c r="BE284"/>
  <c r="BE288"/>
  <c r="BE295"/>
  <c r="BE299"/>
  <c r="BE305"/>
  <c r="E85" i="11"/>
  <c r="BE136"/>
  <c r="BE138"/>
  <c r="BE145"/>
  <c r="BE153"/>
  <c r="BE161"/>
  <c r="BE166"/>
  <c r="BE176"/>
  <c r="BE180"/>
  <c r="BE184"/>
  <c r="BE186"/>
  <c r="BE200"/>
  <c r="BE202"/>
  <c r="BE204"/>
  <c r="BE212"/>
  <c r="BE215"/>
  <c r="BE222"/>
  <c r="BE226"/>
  <c r="BE228"/>
  <c r="BE230"/>
  <c r="BE234"/>
  <c r="BE238"/>
  <c r="BE240"/>
  <c r="BE242"/>
  <c r="BE246"/>
  <c r="BE250"/>
  <c r="BE256"/>
  <c r="BE259"/>
  <c r="BE264"/>
  <c r="BE268"/>
  <c r="BE270"/>
  <c r="BE273"/>
  <c r="BE276"/>
  <c r="BE280"/>
  <c r="BE284"/>
  <c r="BE293"/>
  <c r="BE295"/>
  <c r="BE299"/>
  <c r="BE305"/>
  <c r="BE314"/>
  <c r="BE316"/>
  <c r="BE320"/>
  <c r="J92" i="12"/>
  <c r="BE133"/>
  <c r="BE135"/>
  <c r="BE139"/>
  <c r="BE141"/>
  <c r="BE147"/>
  <c r="BE150"/>
  <c r="BE156"/>
  <c r="BE163"/>
  <c r="BE169"/>
  <c r="BE171"/>
  <c r="BE175"/>
  <c r="BE187"/>
  <c r="BE191"/>
  <c r="BE193"/>
  <c r="BE195"/>
  <c r="BE199"/>
  <c r="BE201"/>
  <c r="BE203"/>
  <c r="BE209"/>
  <c r="BE211"/>
  <c r="BE219"/>
  <c r="BE221"/>
  <c r="BE223"/>
  <c r="BE227"/>
  <c r="BE229"/>
  <c r="BE233"/>
  <c r="BE237"/>
  <c r="BE243"/>
  <c r="BE247"/>
  <c r="BE255"/>
  <c r="BE258"/>
  <c r="BE260"/>
  <c r="BE261"/>
  <c r="BE263"/>
  <c r="BE271"/>
  <c r="BE274"/>
  <c r="BE278"/>
  <c r="BE280"/>
  <c r="BE282"/>
  <c r="BE284"/>
  <c r="BE297"/>
  <c r="BE301"/>
  <c r="BE305"/>
  <c r="BE309"/>
  <c r="BK146"/>
  <c r="J146"/>
  <c r="J99"/>
  <c r="BK213"/>
  <c r="J213" s="1"/>
  <c r="J103" s="1"/>
  <c r="J91" i="13"/>
  <c r="J92"/>
  <c r="BE132"/>
  <c r="BE136"/>
  <c r="BE138"/>
  <c r="BE142"/>
  <c r="BE146"/>
  <c r="BE152"/>
  <c r="BE158"/>
  <c r="BE159"/>
  <c r="BE160"/>
  <c r="BE165"/>
  <c r="BE168"/>
  <c r="BE172"/>
  <c r="BE179"/>
  <c r="BE184"/>
  <c r="BE186"/>
  <c r="BE193"/>
  <c r="BE197"/>
  <c r="BE204"/>
  <c r="BE206"/>
  <c r="F92" i="14"/>
  <c r="BE136"/>
  <c r="BE138"/>
  <c r="BE140"/>
  <c r="BE142"/>
  <c r="BE148"/>
  <c r="BE153"/>
  <c r="BE157"/>
  <c r="BE162"/>
  <c r="BE166"/>
  <c r="BE170"/>
  <c r="BE174"/>
  <c r="BE176"/>
  <c r="BE180"/>
  <c r="BE184"/>
  <c r="BE192"/>
  <c r="BE198"/>
  <c r="BE200"/>
  <c r="BE202"/>
  <c r="BE204"/>
  <c r="BE214"/>
  <c r="BE218"/>
  <c r="BE228"/>
  <c r="BE232"/>
  <c r="BE234"/>
  <c r="BE238"/>
  <c r="BE242"/>
  <c r="BE244"/>
  <c r="BE246"/>
  <c r="BE248"/>
  <c r="BE254"/>
  <c r="BE256"/>
  <c r="BE263"/>
  <c r="BE265"/>
  <c r="BE266"/>
  <c r="BE268"/>
  <c r="BE270"/>
  <c r="BE272"/>
  <c r="BE274"/>
  <c r="BE281"/>
  <c r="BE287"/>
  <c r="BE289"/>
  <c r="BE291"/>
  <c r="BE293"/>
  <c r="BE295"/>
  <c r="BE297"/>
  <c r="BE302"/>
  <c r="BE306"/>
  <c r="E85" i="15"/>
  <c r="J89"/>
  <c r="F91"/>
  <c r="J91"/>
  <c r="F92"/>
  <c r="J92"/>
  <c r="BE134"/>
  <c r="BE136"/>
  <c r="BE138"/>
  <c r="BE140"/>
  <c r="BE142"/>
  <c r="BE145"/>
  <c r="BE148"/>
  <c r="BE151"/>
  <c r="BE153"/>
  <c r="BE155"/>
  <c r="BE157"/>
  <c r="BE159"/>
  <c r="BE163"/>
  <c r="BE166"/>
  <c r="BE168"/>
  <c r="BE170"/>
  <c r="BE172"/>
  <c r="BE174"/>
  <c r="BE176"/>
  <c r="BE178"/>
  <c r="BE180"/>
  <c r="BE182"/>
  <c r="BE185"/>
  <c r="BE187"/>
  <c r="BE189"/>
  <c r="BE191"/>
  <c r="BE193"/>
  <c r="BE196"/>
  <c r="BE197"/>
  <c r="BE198"/>
  <c r="BE199"/>
  <c r="BE201"/>
  <c r="BE203"/>
  <c r="BE205"/>
  <c r="BE207"/>
  <c r="BE210"/>
  <c r="BE213"/>
  <c r="BE215"/>
  <c r="BE217"/>
  <c r="BE219"/>
  <c r="BE221"/>
  <c r="BE223"/>
  <c r="BE225"/>
  <c r="BE227"/>
  <c r="BE229"/>
  <c r="BE231"/>
  <c r="BE233"/>
  <c r="BE235"/>
  <c r="BE237"/>
  <c r="BE239"/>
  <c r="BE241"/>
  <c r="BE243"/>
  <c r="BE245"/>
  <c r="BE246"/>
  <c r="BE247"/>
  <c r="BE249"/>
  <c r="BE251"/>
  <c r="BE253"/>
  <c r="BE255"/>
  <c r="BE257"/>
  <c r="BE259"/>
  <c r="BE261"/>
  <c r="BE263"/>
  <c r="BE265"/>
  <c r="BE267"/>
  <c r="BE269"/>
  <c r="BE271"/>
  <c r="BE273"/>
  <c r="BE276"/>
  <c r="BE278"/>
  <c r="BE282"/>
  <c r="BE285"/>
  <c r="BE287"/>
  <c r="BE289"/>
  <c r="BE291"/>
  <c r="BE293"/>
  <c r="BE295"/>
  <c r="BE297"/>
  <c r="BK147"/>
  <c r="J147" s="1"/>
  <c r="J99" s="1"/>
  <c r="J89" i="16"/>
  <c r="J91"/>
  <c r="J92"/>
  <c r="BE135"/>
  <c r="BE139"/>
  <c r="BE149"/>
  <c r="BE152"/>
  <c r="BE158"/>
  <c r="BE164"/>
  <c r="BE174"/>
  <c r="BE178"/>
  <c r="BE185"/>
  <c r="BE189"/>
  <c r="BE193"/>
  <c r="BE194"/>
  <c r="BE195"/>
  <c r="BE196"/>
  <c r="BE198"/>
  <c r="BE200"/>
  <c r="BE204"/>
  <c r="BE209"/>
  <c r="BE212"/>
  <c r="BE214"/>
  <c r="BE218"/>
  <c r="BE220"/>
  <c r="BE224"/>
  <c r="BE232"/>
  <c r="BE234"/>
  <c r="BE236"/>
  <c r="BE238"/>
  <c r="BE240"/>
  <c r="BE242"/>
  <c r="BE245"/>
  <c r="BE246"/>
  <c r="BE250"/>
  <c r="BE254"/>
  <c r="BE258"/>
  <c r="BE259"/>
  <c r="BE264"/>
  <c r="BE266"/>
  <c r="BE273"/>
  <c r="BE277"/>
  <c r="BE281"/>
  <c r="BE287"/>
  <c r="BE290"/>
  <c r="BE292"/>
  <c r="BE296"/>
  <c r="BE302"/>
  <c r="BK148"/>
  <c r="J148" s="1"/>
  <c r="J99" s="1"/>
  <c r="BK208"/>
  <c r="J208"/>
  <c r="J103" s="1"/>
  <c r="E85" i="17"/>
  <c r="F91"/>
  <c r="F92"/>
  <c r="BE129"/>
  <c r="BE134"/>
  <c r="BE136"/>
  <c r="BE138"/>
  <c r="BE142"/>
  <c r="BE150"/>
  <c r="BE152"/>
  <c r="BE154"/>
  <c r="BE159"/>
  <c r="BE164"/>
  <c r="BE169"/>
  <c r="BE171"/>
  <c r="BE176"/>
  <c r="BE181"/>
  <c r="BE182"/>
  <c r="BE187"/>
  <c r="BE191"/>
  <c r="BE193"/>
  <c r="BE197"/>
  <c r="BE205"/>
  <c r="BE212"/>
  <c r="BE221"/>
  <c r="BK220"/>
  <c r="J220"/>
  <c r="J106" s="1"/>
  <c r="E85" i="18"/>
  <c r="F92"/>
  <c r="BE124"/>
  <c r="BE126"/>
  <c r="BE130"/>
  <c r="BK123"/>
  <c r="J123"/>
  <c r="J98" s="1"/>
  <c r="BK129"/>
  <c r="J129" s="1"/>
  <c r="J101" s="1"/>
  <c r="E85" i="19"/>
  <c r="F92"/>
  <c r="BE131"/>
  <c r="BK122"/>
  <c r="J122" s="1"/>
  <c r="J98" s="1"/>
  <c r="BK130"/>
  <c r="J130"/>
  <c r="J100" s="1"/>
  <c r="J34" i="2"/>
  <c r="AW95" i="1" s="1"/>
  <c r="J34" i="3"/>
  <c r="AW96" i="1" s="1"/>
  <c r="F35" i="4"/>
  <c r="BB97" i="1" s="1"/>
  <c r="F34" i="5"/>
  <c r="BA98" i="1" s="1"/>
  <c r="F34" i="6"/>
  <c r="BA99" i="1" s="1"/>
  <c r="F36" i="6"/>
  <c r="BC99" i="1" s="1"/>
  <c r="F34" i="7"/>
  <c r="BA100" i="1" s="1"/>
  <c r="F36" i="7"/>
  <c r="BC100" i="1" s="1"/>
  <c r="F34" i="8"/>
  <c r="BA101" i="1" s="1"/>
  <c r="F37" i="8"/>
  <c r="BD101" i="1" s="1"/>
  <c r="J34" i="9"/>
  <c r="AW102" i="1" s="1"/>
  <c r="F35" i="2"/>
  <c r="BB95" i="1" s="1"/>
  <c r="F37" i="10"/>
  <c r="BD103" i="1" s="1"/>
  <c r="F37" i="11"/>
  <c r="BD104" i="1" s="1"/>
  <c r="F35" i="12"/>
  <c r="BB105" i="1" s="1"/>
  <c r="F34" i="13"/>
  <c r="BA106" i="1" s="1"/>
  <c r="J34" i="14"/>
  <c r="AW107" i="1" s="1"/>
  <c r="F35" i="16"/>
  <c r="BB109" i="1" s="1"/>
  <c r="F35" i="17"/>
  <c r="BB110" i="1" s="1"/>
  <c r="J34" i="18"/>
  <c r="AW111" i="1" s="1"/>
  <c r="F34" i="3"/>
  <c r="BA96" i="1" s="1"/>
  <c r="F37" i="3"/>
  <c r="BD96" i="1" s="1"/>
  <c r="J34" i="4"/>
  <c r="AW97" i="1" s="1"/>
  <c r="F36" i="5"/>
  <c r="BC98" i="1" s="1"/>
  <c r="J34" i="6"/>
  <c r="AW99" i="1" s="1"/>
  <c r="F35" i="7"/>
  <c r="BB100" i="1" s="1"/>
  <c r="F36" i="8"/>
  <c r="BC101" i="1" s="1"/>
  <c r="F34" i="9"/>
  <c r="BA102" i="1" s="1"/>
  <c r="F34" i="10"/>
  <c r="BA103" i="1" s="1"/>
  <c r="F36" i="10"/>
  <c r="BC103" i="1" s="1"/>
  <c r="F34" i="11"/>
  <c r="BA104" i="1" s="1"/>
  <c r="F36" i="11"/>
  <c r="BC104" i="1" s="1"/>
  <c r="F36" i="12"/>
  <c r="BC105" i="1" s="1"/>
  <c r="J34" i="13"/>
  <c r="AW106" i="1" s="1"/>
  <c r="F34" i="14"/>
  <c r="BA107" i="1" s="1"/>
  <c r="F36" i="14"/>
  <c r="BC107" i="1" s="1"/>
  <c r="J34" i="15"/>
  <c r="AW108" i="1" s="1"/>
  <c r="F36" i="15"/>
  <c r="BC108" i="1" s="1"/>
  <c r="F37" i="16"/>
  <c r="BD109" i="1" s="1"/>
  <c r="J34" i="17"/>
  <c r="AW110" i="1" s="1"/>
  <c r="F35" i="18"/>
  <c r="BB111" i="1" s="1"/>
  <c r="F34" i="19"/>
  <c r="BA112" i="1" s="1"/>
  <c r="F35" i="19"/>
  <c r="BB112" i="1" s="1"/>
  <c r="F37" i="19"/>
  <c r="BD112" i="1" s="1"/>
  <c r="F37" i="2"/>
  <c r="BD95" i="1" s="1"/>
  <c r="F36" i="3"/>
  <c r="BC96" i="1" s="1"/>
  <c r="F34" i="4"/>
  <c r="BA97" i="1" s="1"/>
  <c r="F37" i="4"/>
  <c r="BD97" i="1" s="1"/>
  <c r="F35" i="5"/>
  <c r="BB98" i="1" s="1"/>
  <c r="F37" i="5"/>
  <c r="BD98" i="1" s="1"/>
  <c r="F35" i="6"/>
  <c r="BB99" i="1" s="1"/>
  <c r="J34" i="7"/>
  <c r="AW100" i="1" s="1"/>
  <c r="F35" i="8"/>
  <c r="BB101" i="1" s="1"/>
  <c r="F35" i="9"/>
  <c r="BB102" i="1" s="1"/>
  <c r="F36" i="9"/>
  <c r="BC102" i="1" s="1"/>
  <c r="F34" i="2"/>
  <c r="BA95" i="1" s="1"/>
  <c r="F36" i="2"/>
  <c r="BC95" i="1" s="1"/>
  <c r="J34" i="10"/>
  <c r="AW103" i="1" s="1"/>
  <c r="J34" i="11"/>
  <c r="AW104" i="1" s="1"/>
  <c r="F34" i="12"/>
  <c r="BA105" i="1" s="1"/>
  <c r="F37" i="12"/>
  <c r="BD105" i="1" s="1"/>
  <c r="F35" i="13"/>
  <c r="BB106" i="1" s="1"/>
  <c r="F36" i="13"/>
  <c r="BC106" i="1" s="1"/>
  <c r="F37" i="14"/>
  <c r="BD107" i="1" s="1"/>
  <c r="F37" i="15"/>
  <c r="BD108" i="1" s="1"/>
  <c r="F34" i="16"/>
  <c r="BA109" i="1" s="1"/>
  <c r="F36" i="16"/>
  <c r="BC109" i="1" s="1"/>
  <c r="F34" i="17"/>
  <c r="BA110" i="1" s="1"/>
  <c r="F36" i="17"/>
  <c r="BC110" i="1" s="1"/>
  <c r="F37" i="18"/>
  <c r="BD111" i="1" s="1"/>
  <c r="F35" i="3"/>
  <c r="BB96" i="1" s="1"/>
  <c r="F36" i="4"/>
  <c r="BC97" i="1" s="1"/>
  <c r="J34" i="5"/>
  <c r="AW98" i="1" s="1"/>
  <c r="F37" i="6"/>
  <c r="BD99" i="1" s="1"/>
  <c r="F37" i="7"/>
  <c r="BD100" i="1" s="1"/>
  <c r="J34" i="8"/>
  <c r="AW101" i="1" s="1"/>
  <c r="F37" i="9"/>
  <c r="BD102" i="1" s="1"/>
  <c r="F35" i="10"/>
  <c r="BB103" i="1" s="1"/>
  <c r="F35" i="11"/>
  <c r="BB104" i="1" s="1"/>
  <c r="J34" i="12"/>
  <c r="AW105" i="1" s="1"/>
  <c r="F37" i="13"/>
  <c r="BD106" i="1" s="1"/>
  <c r="F35" i="14"/>
  <c r="BB107" i="1" s="1"/>
  <c r="F34" i="15"/>
  <c r="BA108" i="1" s="1"/>
  <c r="F35" i="15"/>
  <c r="BB108" i="1" s="1"/>
  <c r="J34" i="16"/>
  <c r="AW109" i="1" s="1"/>
  <c r="F37" i="17"/>
  <c r="BD110" i="1" s="1"/>
  <c r="F34" i="18"/>
  <c r="BA111" i="1" s="1"/>
  <c r="F36" i="18"/>
  <c r="BC111" i="1" s="1"/>
  <c r="J34" i="19"/>
  <c r="AW112" i="1" s="1"/>
  <c r="F36" i="19"/>
  <c r="BC112" i="1" s="1"/>
  <c r="T210" i="16" l="1"/>
  <c r="T132" s="1"/>
  <c r="R133"/>
  <c r="P211" i="15"/>
  <c r="R210" i="14"/>
  <c r="R215" i="12"/>
  <c r="R130" s="1"/>
  <c r="R216" i="11"/>
  <c r="T132"/>
  <c r="P215" i="10"/>
  <c r="T131"/>
  <c r="R206" i="9"/>
  <c r="T127" i="8"/>
  <c r="P127"/>
  <c r="T125" i="7"/>
  <c r="T168" i="6"/>
  <c r="P216" i="5"/>
  <c r="T133"/>
  <c r="P133"/>
  <c r="P207" i="4"/>
  <c r="P156" i="3"/>
  <c r="R210" i="16"/>
  <c r="R211" i="15"/>
  <c r="P210" i="14"/>
  <c r="BK132"/>
  <c r="J132"/>
  <c r="J97" s="1"/>
  <c r="P216" i="11"/>
  <c r="R215" i="10"/>
  <c r="R131"/>
  <c r="R130" s="1"/>
  <c r="R161" i="2"/>
  <c r="T206" i="9"/>
  <c r="R164" i="8"/>
  <c r="R127"/>
  <c r="R126" s="1"/>
  <c r="BK127"/>
  <c r="T160" i="7"/>
  <c r="R125"/>
  <c r="R124" s="1"/>
  <c r="BK125"/>
  <c r="J125"/>
  <c r="J97" s="1"/>
  <c r="P168" i="6"/>
  <c r="P127"/>
  <c r="P126"/>
  <c r="AU99" i="1" s="1"/>
  <c r="BK207" i="4"/>
  <c r="J207"/>
  <c r="J103"/>
  <c r="P125" i="3"/>
  <c r="P124" s="1"/>
  <c r="AU96" i="1" s="1"/>
  <c r="P161" i="2"/>
  <c r="P126"/>
  <c r="P125" s="1"/>
  <c r="AU95" i="1" s="1"/>
  <c r="T127" i="17"/>
  <c r="T126" s="1"/>
  <c r="P127"/>
  <c r="P126"/>
  <c r="AU110" i="1"/>
  <c r="P210" i="16"/>
  <c r="T211" i="15"/>
  <c r="R132"/>
  <c r="R131"/>
  <c r="P131" i="14"/>
  <c r="AU107" i="1" s="1"/>
  <c r="R126" i="13"/>
  <c r="P132" i="11"/>
  <c r="P131" s="1"/>
  <c r="AU104" i="1" s="1"/>
  <c r="T215" i="10"/>
  <c r="P130"/>
  <c r="AU103" i="1" s="1"/>
  <c r="R131" i="9"/>
  <c r="T164" i="8"/>
  <c r="P164"/>
  <c r="R168" i="6"/>
  <c r="R126" s="1"/>
  <c r="R127"/>
  <c r="T216" i="5"/>
  <c r="T207" i="4"/>
  <c r="P130"/>
  <c r="AU97" i="1"/>
  <c r="T156" i="3"/>
  <c r="T124" s="1"/>
  <c r="R125"/>
  <c r="R127" i="17"/>
  <c r="R126"/>
  <c r="BK127"/>
  <c r="J127" s="1"/>
  <c r="J97" s="1"/>
  <c r="BK210" i="16"/>
  <c r="J210"/>
  <c r="J104" s="1"/>
  <c r="T133"/>
  <c r="P133"/>
  <c r="P132" s="1"/>
  <c r="AU109" i="1" s="1"/>
  <c r="BK211" i="15"/>
  <c r="J211"/>
  <c r="J104" s="1"/>
  <c r="T132"/>
  <c r="T131"/>
  <c r="P132"/>
  <c r="P131" s="1"/>
  <c r="AU108" i="1" s="1"/>
  <c r="T210" i="14"/>
  <c r="T131"/>
  <c r="R132"/>
  <c r="R131" s="1"/>
  <c r="R166" i="13"/>
  <c r="T126"/>
  <c r="T125" s="1"/>
  <c r="P126"/>
  <c r="P125"/>
  <c r="AU106" i="1"/>
  <c r="T131" i="12"/>
  <c r="T130" s="1"/>
  <c r="P131"/>
  <c r="P130"/>
  <c r="AU105" i="1" s="1"/>
  <c r="T216" i="11"/>
  <c r="R132"/>
  <c r="R131"/>
  <c r="BK215" i="10"/>
  <c r="J215" s="1"/>
  <c r="J104" s="1"/>
  <c r="BK131"/>
  <c r="J131" s="1"/>
  <c r="J97" s="1"/>
  <c r="R126" i="2"/>
  <c r="R125"/>
  <c r="P206" i="9"/>
  <c r="T132"/>
  <c r="T131"/>
  <c r="P132"/>
  <c r="P131" s="1"/>
  <c r="AU102" i="1" s="1"/>
  <c r="P160" i="7"/>
  <c r="P124"/>
  <c r="AU100" i="1" s="1"/>
  <c r="T127" i="6"/>
  <c r="T126"/>
  <c r="R216" i="5"/>
  <c r="R133"/>
  <c r="R132" s="1"/>
  <c r="BK133"/>
  <c r="R207" i="4"/>
  <c r="T131"/>
  <c r="T130" s="1"/>
  <c r="R131"/>
  <c r="R130"/>
  <c r="R156" i="3"/>
  <c r="T125"/>
  <c r="T161" i="2"/>
  <c r="T126"/>
  <c r="T125" s="1"/>
  <c r="BK126"/>
  <c r="J126"/>
  <c r="J97" s="1"/>
  <c r="BK125" i="3"/>
  <c r="J125"/>
  <c r="J97"/>
  <c r="BK156"/>
  <c r="J156" s="1"/>
  <c r="J102" s="1"/>
  <c r="BK131" i="4"/>
  <c r="J131" s="1"/>
  <c r="J97" s="1"/>
  <c r="J208"/>
  <c r="J104"/>
  <c r="J134" i="5"/>
  <c r="J98" s="1"/>
  <c r="BK216"/>
  <c r="J216"/>
  <c r="J104" s="1"/>
  <c r="BK127" i="6"/>
  <c r="J127"/>
  <c r="J97"/>
  <c r="BK168"/>
  <c r="J168" s="1"/>
  <c r="J102" s="1"/>
  <c r="J126" i="7"/>
  <c r="J98" s="1"/>
  <c r="BK160"/>
  <c r="J160"/>
  <c r="J102"/>
  <c r="J128" i="8"/>
  <c r="J98" s="1"/>
  <c r="BK164"/>
  <c r="J164"/>
  <c r="J102" s="1"/>
  <c r="BK206" i="9"/>
  <c r="J206"/>
  <c r="J104"/>
  <c r="BK161" i="2"/>
  <c r="J161" s="1"/>
  <c r="J102" s="1"/>
  <c r="J132" i="10"/>
  <c r="J98" s="1"/>
  <c r="J216"/>
  <c r="J105"/>
  <c r="BK132" i="11"/>
  <c r="J132" s="1"/>
  <c r="J97" s="1"/>
  <c r="BK216"/>
  <c r="J216"/>
  <c r="J104" s="1"/>
  <c r="BK131" i="12"/>
  <c r="J131"/>
  <c r="J97"/>
  <c r="BK215"/>
  <c r="J215" s="1"/>
  <c r="J104" s="1"/>
  <c r="BK126" i="13"/>
  <c r="BK166"/>
  <c r="J166" s="1"/>
  <c r="J102" s="1"/>
  <c r="J133" i="14"/>
  <c r="J98" s="1"/>
  <c r="BK210"/>
  <c r="J210"/>
  <c r="J104"/>
  <c r="J212" i="15"/>
  <c r="J105" s="1"/>
  <c r="BK133" i="16"/>
  <c r="J133"/>
  <c r="J97" s="1"/>
  <c r="J211"/>
  <c r="J105"/>
  <c r="J128" i="17"/>
  <c r="J98" s="1"/>
  <c r="BK183"/>
  <c r="J183"/>
  <c r="J103"/>
  <c r="BK219"/>
  <c r="J219" s="1"/>
  <c r="J105" s="1"/>
  <c r="BK122" i="18"/>
  <c r="J122" s="1"/>
  <c r="J97" s="1"/>
  <c r="BK132" i="9"/>
  <c r="BK131"/>
  <c r="J131" s="1"/>
  <c r="J96" s="1"/>
  <c r="BK132" i="15"/>
  <c r="J132"/>
  <c r="J97" s="1"/>
  <c r="BK121" i="19"/>
  <c r="J121"/>
  <c r="J97"/>
  <c r="BK129"/>
  <c r="J129" s="1"/>
  <c r="J99" s="1"/>
  <c r="BB94" i="1"/>
  <c r="AX94" s="1"/>
  <c r="J33" i="3"/>
  <c r="AV96" i="1"/>
  <c r="AT96"/>
  <c r="F33" i="5"/>
  <c r="AZ98" i="1" s="1"/>
  <c r="F33" i="7"/>
  <c r="AZ100" i="1"/>
  <c r="BA94"/>
  <c r="W30" s="1"/>
  <c r="BC94"/>
  <c r="W32" s="1"/>
  <c r="F33" i="2"/>
  <c r="AZ95" i="1" s="1"/>
  <c r="J33" i="10"/>
  <c r="AV103" i="1"/>
  <c r="AT103" s="1"/>
  <c r="F33" i="13"/>
  <c r="AZ106" i="1"/>
  <c r="J33" i="14"/>
  <c r="AV107" i="1" s="1"/>
  <c r="AT107" s="1"/>
  <c r="F33" i="17"/>
  <c r="AZ110" i="1"/>
  <c r="J33" i="5"/>
  <c r="AV98" i="1" s="1"/>
  <c r="AT98" s="1"/>
  <c r="J33" i="7"/>
  <c r="AV100" i="1" s="1"/>
  <c r="AT100" s="1"/>
  <c r="BD94"/>
  <c r="W33" s="1"/>
  <c r="F33" i="4"/>
  <c r="AZ97" i="1" s="1"/>
  <c r="J33" i="9"/>
  <c r="AV102" i="1"/>
  <c r="AT102" s="1"/>
  <c r="F33" i="12"/>
  <c r="AZ105" i="1"/>
  <c r="J33" i="18"/>
  <c r="AV111" i="1" s="1"/>
  <c r="AT111" s="1"/>
  <c r="F33" i="3"/>
  <c r="AZ96" i="1"/>
  <c r="J33" i="4"/>
  <c r="AV97" i="1" s="1"/>
  <c r="AT97" s="1"/>
  <c r="J33" i="6"/>
  <c r="AV99" i="1" s="1"/>
  <c r="AT99" s="1"/>
  <c r="J33" i="8"/>
  <c r="AV101" i="1"/>
  <c r="AT101" s="1"/>
  <c r="F33" i="9"/>
  <c r="AZ102" i="1"/>
  <c r="F33" i="11"/>
  <c r="AZ104" i="1" s="1"/>
  <c r="J33" i="13"/>
  <c r="AV106" i="1"/>
  <c r="AT106"/>
  <c r="F33" i="15"/>
  <c r="AZ108" i="1" s="1"/>
  <c r="J33" i="17"/>
  <c r="AV110" i="1"/>
  <c r="AT110" s="1"/>
  <c r="F33" i="18"/>
  <c r="AZ111" i="1" s="1"/>
  <c r="J33" i="19"/>
  <c r="AV112" i="1" s="1"/>
  <c r="AT112" s="1"/>
  <c r="J33" i="2"/>
  <c r="AV95" i="1"/>
  <c r="AT95" s="1"/>
  <c r="F33" i="6"/>
  <c r="AZ99" i="1"/>
  <c r="F33" i="8"/>
  <c r="AZ101" i="1" s="1"/>
  <c r="J33" i="11"/>
  <c r="AV104" i="1"/>
  <c r="AT104"/>
  <c r="F33" i="16"/>
  <c r="AZ109" i="1" s="1"/>
  <c r="F33" i="10"/>
  <c r="AZ103" i="1"/>
  <c r="J33" i="12"/>
  <c r="AV105" i="1" s="1"/>
  <c r="AT105" s="1"/>
  <c r="F33" i="14"/>
  <c r="AZ107" i="1" s="1"/>
  <c r="J33" i="15"/>
  <c r="AV108" i="1"/>
  <c r="AT108"/>
  <c r="J33" i="16"/>
  <c r="AV109" i="1" s="1"/>
  <c r="AT109" s="1"/>
  <c r="F33" i="19"/>
  <c r="AZ112" i="1" s="1"/>
  <c r="P132" i="5" l="1"/>
  <c r="AU98" i="1" s="1"/>
  <c r="P126" i="8"/>
  <c r="AU101" i="1"/>
  <c r="BK125" i="13"/>
  <c r="J125" s="1"/>
  <c r="J96" s="1"/>
  <c r="R124" i="3"/>
  <c r="BK126" i="8"/>
  <c r="J126" s="1"/>
  <c r="J96" s="1"/>
  <c r="T132" i="5"/>
  <c r="T131" i="11"/>
  <c r="BK132" i="5"/>
  <c r="J132" s="1"/>
  <c r="J96" s="1"/>
  <c r="R125" i="13"/>
  <c r="T124" i="7"/>
  <c r="T126" i="8"/>
  <c r="T130" i="10"/>
  <c r="R132" i="16"/>
  <c r="BK125" i="2"/>
  <c r="J125" s="1"/>
  <c r="J96" s="1"/>
  <c r="BK124" i="3"/>
  <c r="J124" s="1"/>
  <c r="J96" s="1"/>
  <c r="J133" i="5"/>
  <c r="J97"/>
  <c r="BK126" i="6"/>
  <c r="J126" s="1"/>
  <c r="J96" s="1"/>
  <c r="J127" i="8"/>
  <c r="J97" s="1"/>
  <c r="J132" i="9"/>
  <c r="J97"/>
  <c r="BK131" i="11"/>
  <c r="J131" s="1"/>
  <c r="J96" s="1"/>
  <c r="BK130" i="12"/>
  <c r="J130"/>
  <c r="J96" s="1"/>
  <c r="J126" i="13"/>
  <c r="J97"/>
  <c r="BK131" i="15"/>
  <c r="J131" s="1"/>
  <c r="J96" s="1"/>
  <c r="BK132" i="16"/>
  <c r="J132"/>
  <c r="J30" s="1"/>
  <c r="AG109" i="1" s="1"/>
  <c r="AN109" s="1"/>
  <c r="BK130" i="4"/>
  <c r="J130" s="1"/>
  <c r="J96" s="1"/>
  <c r="BK124" i="7"/>
  <c r="J124" s="1"/>
  <c r="J30" s="1"/>
  <c r="AG100" i="1" s="1"/>
  <c r="AN100" s="1"/>
  <c r="BK130" i="10"/>
  <c r="J130"/>
  <c r="J96"/>
  <c r="BK131" i="14"/>
  <c r="J131" s="1"/>
  <c r="J96" s="1"/>
  <c r="BK126" i="17"/>
  <c r="J126" s="1"/>
  <c r="J96" s="1"/>
  <c r="BK121" i="18"/>
  <c r="J121" s="1"/>
  <c r="J96" s="1"/>
  <c r="BK120" i="19"/>
  <c r="J120" s="1"/>
  <c r="J96" s="1"/>
  <c r="AZ94" i="1"/>
  <c r="AV94" s="1"/>
  <c r="AK29" s="1"/>
  <c r="W31"/>
  <c r="AW94"/>
  <c r="AK30" s="1"/>
  <c r="J30" i="9"/>
  <c r="AG102" i="1"/>
  <c r="AN102"/>
  <c r="AY94"/>
  <c r="J39" i="7" l="1"/>
  <c r="J96"/>
  <c r="J96" i="16"/>
  <c r="J39" i="9"/>
  <c r="J39" i="16"/>
  <c r="W29" i="1"/>
  <c r="J30" i="2"/>
  <c r="AG95" i="1" s="1"/>
  <c r="AN95" s="1"/>
  <c r="J30" i="3"/>
  <c r="AG96" i="1" s="1"/>
  <c r="AN96" s="1"/>
  <c r="J30" i="4"/>
  <c r="AG97" i="1"/>
  <c r="AN97" s="1"/>
  <c r="J30" i="5"/>
  <c r="AG98" i="1"/>
  <c r="AN98"/>
  <c r="J30" i="8"/>
  <c r="AG101" i="1" s="1"/>
  <c r="AN101" s="1"/>
  <c r="J30" i="10"/>
  <c r="AG103" i="1" s="1"/>
  <c r="AN103" s="1"/>
  <c r="J30" i="11"/>
  <c r="AG104" i="1"/>
  <c r="AN104" s="1"/>
  <c r="J30" i="14"/>
  <c r="AG107" i="1"/>
  <c r="AN107"/>
  <c r="J30" i="15"/>
  <c r="AG108" i="1" s="1"/>
  <c r="AN108" s="1"/>
  <c r="J30" i="18"/>
  <c r="AG111" i="1" s="1"/>
  <c r="AN111" s="1"/>
  <c r="J30" i="6"/>
  <c r="AG99" i="1"/>
  <c r="AN99" s="1"/>
  <c r="J30" i="12"/>
  <c r="AG105" i="1"/>
  <c r="AN105"/>
  <c r="AT94"/>
  <c r="J30" i="17"/>
  <c r="AG110" i="1"/>
  <c r="AN110"/>
  <c r="J30" i="13"/>
  <c r="AG106" i="1" s="1"/>
  <c r="AN106" s="1"/>
  <c r="J30" i="19"/>
  <c r="AG112" i="1" s="1"/>
  <c r="AN112" s="1"/>
  <c r="AU94"/>
  <c r="J39" i="2" l="1"/>
  <c r="J39" i="8"/>
  <c r="J39" i="10"/>
  <c r="J39" i="3"/>
  <c r="J39" i="11"/>
  <c r="J39" i="12"/>
  <c r="J39" i="13"/>
  <c r="J39" i="14"/>
  <c r="J39" i="17"/>
  <c r="J39" i="19"/>
  <c r="J39" i="4"/>
  <c r="J39" i="5"/>
  <c r="J39" i="6"/>
  <c r="J39" i="15"/>
  <c r="J39" i="18"/>
  <c r="AG94" i="1"/>
  <c r="AK26" s="1"/>
  <c r="AK35" s="1"/>
  <c r="AN94" l="1"/>
</calcChain>
</file>

<file path=xl/sharedStrings.xml><?xml version="1.0" encoding="utf-8"?>
<sst xmlns="http://schemas.openxmlformats.org/spreadsheetml/2006/main" count="31005" uniqueCount="2257">
  <si>
    <t>Export Komplet</t>
  </si>
  <si>
    <t/>
  </si>
  <si>
    <t>2.0</t>
  </si>
  <si>
    <t>ZAMOK</t>
  </si>
  <si>
    <t>False</t>
  </si>
  <si>
    <t>{807d1460-5bf3-4862-bf07-2dccd4f1acc8}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</si>
  <si>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</si>
  <si>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</si>
  <si>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</si>
  <si>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</si>
  <si>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</si>
  <si>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</si>
  <si>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</si>
  <si>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</si>
  <si>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2021R005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</si>
  <si>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</si>
  <si>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</si>
  <si>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šaten a navazujících prostor TJ Milín č.p.319</t>
  </si>
  <si>
    <t>KSO:</t>
  </si>
  <si>
    <t>CC-CZ:</t>
  </si>
  <si>
    <t>Místo:</t>
  </si>
  <si>
    <t>Milín</t>
  </si>
  <si>
    <t>Datum:</t>
  </si>
  <si>
    <t>16. 8. 2021</t>
  </si>
  <si>
    <t>Zadavatel:</t>
  </si>
  <si>
    <t>IČ:</t>
  </si>
  <si>
    <t>Obec Milín, 11. května 27, 262 31 Milín</t>
  </si>
  <si>
    <t>DIČ:</t>
  </si>
  <si>
    <t>Uchazeč:</t>
  </si>
  <si>
    <t>Vyplň údaj</t>
  </si>
  <si>
    <t>Projektant:</t>
  </si>
  <si>
    <t>Ing. Jan hašek, Kamenická 832, 262 72 Březnice</t>
  </si>
  <si>
    <t>True</t>
  </si>
  <si>
    <t>Zpracovatel:</t>
  </si>
  <si>
    <t>Ing. Jitka Dupalová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</si>
  <si>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</si>
  <si>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</si>
  <si>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</si>
  <si>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</si>
  <si>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</si>
  <si>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</si>
  <si>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</si>
  <si>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</si>
  <si>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</si>
  <si>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</si>
  <si>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</si>
  <si>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</si>
  <si>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</si>
  <si>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</si>
  <si>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</si>
  <si>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</si>
  <si>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</si>
  <si>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</si>
  <si>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</si>
  <si>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</si>
  <si>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</si>
  <si>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</si>
  <si>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</si>
  <si>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</si>
  <si>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</si>
  <si>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</si>
  <si>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</si>
  <si>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</si>
  <si>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</si>
  <si>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</si>
  <si>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</si>
  <si>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</si>
  <si>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</si>
  <si>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</si>
  <si>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</si>
  <si>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</si>
  <si>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</si>
  <si>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</si>
  <si>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</si>
  <si>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</si>
  <si>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</si>
  <si>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</si>
  <si>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</si>
  <si>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</si>
  <si>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</si>
  <si>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</si>
  <si>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</si>
  <si>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1.01 Kabina dorost</t>
  </si>
  <si>
    <t>STA</t>
  </si>
  <si>
    <t>1</t>
  </si>
  <si>
    <t>{059998f6-34df-44fa-a665-ad96a142d8a1}</t>
  </si>
  <si>
    <t>2</t>
  </si>
  <si>
    <t>02</t>
  </si>
  <si>
    <t>1.02 Sprchy dorost</t>
  </si>
  <si>
    <t>{7adb89c2-6693-430f-be0d-71e16219e776}</t>
  </si>
  <si>
    <t>03</t>
  </si>
  <si>
    <t>1.03 Kabina přípravka</t>
  </si>
  <si>
    <t>{758b2b29-9b9a-4d02-847d-feb509aa203c}</t>
  </si>
  <si>
    <t>04</t>
  </si>
  <si>
    <t>1.04 Sprchy přípravka</t>
  </si>
  <si>
    <t>{56bbb24c-14d7-4c7f-92b2-5f55cb3b9cdf}</t>
  </si>
  <si>
    <t>05</t>
  </si>
  <si>
    <t>1.05 Kabina hosté 2</t>
  </si>
  <si>
    <t>{07b8302c-8476-4467-8534-eee26bb8c46b}</t>
  </si>
  <si>
    <t>06</t>
  </si>
  <si>
    <t>1.06 Sprchy hosté 2</t>
  </si>
  <si>
    <t>{939779a5-df28-494f-8cb7-5cafbcab2210}</t>
  </si>
  <si>
    <t>07</t>
  </si>
  <si>
    <t>1.07 Kabina hosté 1</t>
  </si>
  <si>
    <t>{49815140-fb95-431d-b205-1e5f2423fa9f}</t>
  </si>
  <si>
    <t>08</t>
  </si>
  <si>
    <t>1.08 Sprchy hosté 1</t>
  </si>
  <si>
    <t>{e76aa91c-9888-4ad1-b727-a1146c704b8e}</t>
  </si>
  <si>
    <t>09</t>
  </si>
  <si>
    <t>1.09 Sklad</t>
  </si>
  <si>
    <t>{b41a4c4b-530b-485c-a9ce-7e19b5fb6e72}</t>
  </si>
  <si>
    <t>10</t>
  </si>
  <si>
    <t>1.10 Sklad míčů</t>
  </si>
  <si>
    <t>{62424879-bd5c-4305-95d0-4cf1c2e519ce}</t>
  </si>
  <si>
    <t>11</t>
  </si>
  <si>
    <t>1.11 Šatna personál</t>
  </si>
  <si>
    <t>{ac5f3014-1188-49ef-b6d5-a81842e242ea}</t>
  </si>
  <si>
    <t>12</t>
  </si>
  <si>
    <t>1.12 Sprcha</t>
  </si>
  <si>
    <t>{355e24df-d980-403d-8ba7-388c49d1af88}</t>
  </si>
  <si>
    <t>13</t>
  </si>
  <si>
    <t>1.13 Sklad prádla</t>
  </si>
  <si>
    <t>{a2834271-e157-4116-93ec-5b374a7996dc}</t>
  </si>
  <si>
    <t>14</t>
  </si>
  <si>
    <t>1.14 Prádelna</t>
  </si>
  <si>
    <t>{e3047aae-777a-4a61-9f2d-76e74263e133}</t>
  </si>
  <si>
    <t>1.15 Chodba</t>
  </si>
  <si>
    <t>{abad9d6a-f99d-4645-86d6-97e9f7b58cb0}</t>
  </si>
  <si>
    <t>16</t>
  </si>
  <si>
    <t>Opatření proti vzlínání vlhosti zdiva a stěn</t>
  </si>
  <si>
    <t>{bdb849a9-dfc1-47a3-ab37-b796e55e0aa6}</t>
  </si>
  <si>
    <t>17</t>
  </si>
  <si>
    <t>ZTI, ÚT</t>
  </si>
  <si>
    <t>{31f5fb71-0daa-4ce4-88bc-fab9afb500a8}</t>
  </si>
  <si>
    <t>18</t>
  </si>
  <si>
    <t>EI</t>
  </si>
  <si>
    <t>{49d9d417-f06d-4f27-8f2a-49702e379ed0}</t>
  </si>
  <si>
    <t>plpodl</t>
  </si>
  <si>
    <t>plocha podlahy</t>
  </si>
  <si>
    <t>15,578</t>
  </si>
  <si>
    <t>malby</t>
  </si>
  <si>
    <t>57,358</t>
  </si>
  <si>
    <t>KRYCÍ LIST SOUPISU PRACÍ</t>
  </si>
  <si>
    <t>plotv</t>
  </si>
  <si>
    <t>plocha otvorů</t>
  </si>
  <si>
    <t>4,62</t>
  </si>
  <si>
    <t>plostěn</t>
  </si>
  <si>
    <t>41,78</t>
  </si>
  <si>
    <t>pocdv</t>
  </si>
  <si>
    <t>pltrh</t>
  </si>
  <si>
    <t>plocha trhlin</t>
  </si>
  <si>
    <t>4,02</t>
  </si>
  <si>
    <t>Objekt:</t>
  </si>
  <si>
    <t>01 - 1.01 Kabina dorost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</si>
  <si>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</si>
  <si>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</si>
  <si>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</si>
  <si>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</si>
  <si>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</si>
  <si>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</si>
  <si>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</si>
  <si>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</si>
  <si>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</si>
  <si>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</si>
  <si>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</si>
  <si>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</si>
  <si>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</si>
  <si>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</si>
  <si>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</si>
  <si>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</si>
  <si>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</si>
  <si>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</si>
  <si>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</si>
  <si>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</si>
  <si>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</si>
  <si>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</si>
  <si>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</si>
  <si>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</si>
  <si>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</si>
  <si>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</si>
  <si>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</si>
  <si>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</si>
  <si>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</si>
  <si>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</si>
  <si>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</si>
  <si>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</si>
  <si>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</si>
  <si>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</si>
  <si>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611142001</t>
  </si>
  <si>
    <t>Potažení vnitřních stropů sklovláknitým pletivem vtlačeným do tenkovrstvé hmoty</t>
  </si>
  <si>
    <t>m2</t>
  </si>
  <si>
    <t>4</t>
  </si>
  <si>
    <t>1149465421</t>
  </si>
  <si>
    <t>VV</t>
  </si>
  <si>
    <t>3*3,35*0,4</t>
  </si>
  <si>
    <t>611311131</t>
  </si>
  <si>
    <t>Potažení vnitřních rovných stropů vápenným štukem tloušťky do 3 mm</t>
  </si>
  <si>
    <t>1922617365</t>
  </si>
  <si>
    <t>3</t>
  </si>
  <si>
    <t>612142001</t>
  </si>
  <si>
    <t>Potažení vnitřních stěn sklovláknitým pletivem vtlačeným do tenkovrstvé hmoty</t>
  </si>
  <si>
    <t>-1412223728</t>
  </si>
  <si>
    <t>(0,8+2*2)*0,2*2"kolem nové zárubně"</t>
  </si>
  <si>
    <t>612311131</t>
  </si>
  <si>
    <t>Potažení vnitřních stěn vápenným štukem tloušťky do 3 mm</t>
  </si>
  <si>
    <t>1988008436</t>
  </si>
  <si>
    <t>(3,35+4,65)*2*3-plotv-0,8*2</t>
  </si>
  <si>
    <t>5</t>
  </si>
  <si>
    <t>612325411</t>
  </si>
  <si>
    <t>Oprava vnitřní vápenocementové hladké omítky stěn</t>
  </si>
  <si>
    <t>2091912262</t>
  </si>
  <si>
    <t>619991001</t>
  </si>
  <si>
    <t>Zakrytí podlah fólií přilepenou lepící páskou</t>
  </si>
  <si>
    <t>1045459061</t>
  </si>
  <si>
    <t>3,35*4,65</t>
  </si>
  <si>
    <t>7</t>
  </si>
  <si>
    <t>619991011</t>
  </si>
  <si>
    <t>Obalení konstrukcí a prvků fólií přilepenou lepící páskou</t>
  </si>
  <si>
    <t>-1694013965</t>
  </si>
  <si>
    <t>8</t>
  </si>
  <si>
    <t>642944121</t>
  </si>
  <si>
    <t>Osazování ocelových zárubní dodatečné pl do 2,5 m2</t>
  </si>
  <si>
    <t>kus</t>
  </si>
  <si>
    <t>-672780199</t>
  </si>
  <si>
    <t>9</t>
  </si>
  <si>
    <t>M</t>
  </si>
  <si>
    <t>55331350</t>
  </si>
  <si>
    <t>zárubeň ocelová pro běžné zdění a pórobeton 100 levá/pravá 800</t>
  </si>
  <si>
    <t>296075355</t>
  </si>
  <si>
    <t>Ostatní konstrukce a práce, bourání</t>
  </si>
  <si>
    <t>949101111</t>
  </si>
  <si>
    <t>Lešení pomocné pro objekty pozemních staveb s lešeňovou podlahou v do 1,9 m zatížení do 150 kg/m2</t>
  </si>
  <si>
    <t>1703356066</t>
  </si>
  <si>
    <t>952901111</t>
  </si>
  <si>
    <t>Vyčištění budov bytové a občanské výstavby při výšce podlaží do 4 m</t>
  </si>
  <si>
    <t>1898169132</t>
  </si>
  <si>
    <t>968072455</t>
  </si>
  <si>
    <t>Vybourání kovových dveřních zárubní pl do 2 m2</t>
  </si>
  <si>
    <t>1567692451</t>
  </si>
  <si>
    <t>997</t>
  </si>
  <si>
    <t>Přesun sutě</t>
  </si>
  <si>
    <t>997002611</t>
  </si>
  <si>
    <t>Nakládání suti a vybouraných hmot</t>
  </si>
  <si>
    <t>t</t>
  </si>
  <si>
    <t>929429814</t>
  </si>
  <si>
    <t>997013111</t>
  </si>
  <si>
    <t xml:space="preserve">Vnitrostaveništní doprava suti a vybouraných hmot </t>
  </si>
  <si>
    <t>-2006571977</t>
  </si>
  <si>
    <t>997013501</t>
  </si>
  <si>
    <t>Odvoz suti a vybouraných hmot na skládku nebo meziskládku do 1 km se složením</t>
  </si>
  <si>
    <t>1817926208</t>
  </si>
  <si>
    <t>997013509</t>
  </si>
  <si>
    <t>Příplatek k odvozu suti a vybouraných hmot na skládku ZKD 1 km přes 1 km</t>
  </si>
  <si>
    <t>-1326379224</t>
  </si>
  <si>
    <t>0,86*9 'Přepočtené koeficientem množství</t>
  </si>
  <si>
    <t>997013631</t>
  </si>
  <si>
    <t>Poplatek za uložení na skládce (skládkovné) stavebního odpadu směsného kód odpadu 17 09 04</t>
  </si>
  <si>
    <t>834301250</t>
  </si>
  <si>
    <t>0,076+0,784</t>
  </si>
  <si>
    <t>998</t>
  </si>
  <si>
    <t>Přesun hmot</t>
  </si>
  <si>
    <t>998011002</t>
  </si>
  <si>
    <t>Přesun hmot pro budovy zděné v do 12 m</t>
  </si>
  <si>
    <t>1600675120</t>
  </si>
  <si>
    <t>PSV</t>
  </si>
  <si>
    <t>Práce a dodávky PSV</t>
  </si>
  <si>
    <t>766</t>
  </si>
  <si>
    <t>Konstrukce truhlářské</t>
  </si>
  <si>
    <t>19</t>
  </si>
  <si>
    <t>766411812</t>
  </si>
  <si>
    <t>Demontáž truhlářského obložení stěn z panelů plochy přes 1,5 m2</t>
  </si>
  <si>
    <t>1901820428</t>
  </si>
  <si>
    <t>plobklstěn</t>
  </si>
  <si>
    <t>(3,35+4,65)*2*2,1-0,8*2*2</t>
  </si>
  <si>
    <t>20</t>
  </si>
  <si>
    <t>766660001</t>
  </si>
  <si>
    <t>Montáž dveřních křídel otvíravých jednokřídlových š do 0,8 m do ocelové zárubně</t>
  </si>
  <si>
    <t>1292014813</t>
  </si>
  <si>
    <t>61162074</t>
  </si>
  <si>
    <t>dveře jednokřídlé voštinové povrch laminátový plné 800x1970/2100mm</t>
  </si>
  <si>
    <t>32</t>
  </si>
  <si>
    <t>574928426</t>
  </si>
  <si>
    <t>22</t>
  </si>
  <si>
    <t>54931584</t>
  </si>
  <si>
    <t>závěs dveřní nosný k zašroubování 60x10mm</t>
  </si>
  <si>
    <t>100 kus</t>
  </si>
  <si>
    <t>-1308740412</t>
  </si>
  <si>
    <t>(pocdv/100)*3</t>
  </si>
  <si>
    <t>23</t>
  </si>
  <si>
    <t>766660729</t>
  </si>
  <si>
    <t>Montáž dveřního interiérového kování - štítku s klikou</t>
  </si>
  <si>
    <t>1128562697</t>
  </si>
  <si>
    <t>24</t>
  </si>
  <si>
    <t>54914121</t>
  </si>
  <si>
    <t>kování bezpečnostní, klika-klika</t>
  </si>
  <si>
    <t>1489807092</t>
  </si>
  <si>
    <t>25</t>
  </si>
  <si>
    <t>766660731</t>
  </si>
  <si>
    <t>Montáž dveřního bezpečnostního kování - zámku</t>
  </si>
  <si>
    <t>309653051</t>
  </si>
  <si>
    <t>26</t>
  </si>
  <si>
    <t>54964150</t>
  </si>
  <si>
    <t>vložka zámková cylindrická oboustranná+princip generálního klíče</t>
  </si>
  <si>
    <t>1499660124</t>
  </si>
  <si>
    <t>27</t>
  </si>
  <si>
    <t>766662811</t>
  </si>
  <si>
    <t>Demontáž dveřních prahů u dveří jednokřídlových</t>
  </si>
  <si>
    <t>1387673625</t>
  </si>
  <si>
    <t>28</t>
  </si>
  <si>
    <t>766691914</t>
  </si>
  <si>
    <t>Vyvěšení nebo zavěšení dřevěných křídel dveří pl do 2 m2</t>
  </si>
  <si>
    <t>-1228159399</t>
  </si>
  <si>
    <t>29</t>
  </si>
  <si>
    <t>998766102</t>
  </si>
  <si>
    <t>Přesun hmot tonážní pro konstrukce truhlářské v objektech v do 12 m</t>
  </si>
  <si>
    <t>1056660771</t>
  </si>
  <si>
    <t>783</t>
  </si>
  <si>
    <t>Dokončovací práce - nátěry</t>
  </si>
  <si>
    <t>30</t>
  </si>
  <si>
    <t>783314101</t>
  </si>
  <si>
    <t>Základní jednonásobný syntetický nátěr zámečnických konstrukcí</t>
  </si>
  <si>
    <t>-1802244077</t>
  </si>
  <si>
    <t>1*1,5</t>
  </si>
  <si>
    <t>31</t>
  </si>
  <si>
    <t>783317101</t>
  </si>
  <si>
    <t>Krycí jednonásobný syntetický standardní nátěr zámečnických konstrukcí</t>
  </si>
  <si>
    <t>-257106486</t>
  </si>
  <si>
    <t>783806801</t>
  </si>
  <si>
    <t>Odstranění nátěrů z omítek obroušením</t>
  </si>
  <si>
    <t>1595958075</t>
  </si>
  <si>
    <t>plostěn+plpodl</t>
  </si>
  <si>
    <t>33</t>
  </si>
  <si>
    <t>783806811</t>
  </si>
  <si>
    <t>Odstranění nátěrů z omítek oškrábáním</t>
  </si>
  <si>
    <t>-1628859712</t>
  </si>
  <si>
    <t>784</t>
  </si>
  <si>
    <t>Dokončovací práce - malby a tapety</t>
  </si>
  <si>
    <t>34</t>
  </si>
  <si>
    <t>784161001</t>
  </si>
  <si>
    <t>Tmelení spar a rohů šířky do 3 mm akrylátovým tmelem v místnostech výšky do 3,80 m</t>
  </si>
  <si>
    <t>m</t>
  </si>
  <si>
    <t>-1380944510</t>
  </si>
  <si>
    <t>(3,355+0,9)*2</t>
  </si>
  <si>
    <t>35</t>
  </si>
  <si>
    <t>784171101</t>
  </si>
  <si>
    <t>Zakrytí vnitřních podlah včetně pozdějšího odkrytí</t>
  </si>
  <si>
    <t>756207027</t>
  </si>
  <si>
    <t>36</t>
  </si>
  <si>
    <t>58124842</t>
  </si>
  <si>
    <t>fólie pro malířské potřeby zakrývací tl 7µ 4x5m</t>
  </si>
  <si>
    <t>-859207507</t>
  </si>
  <si>
    <t>15,578*1,05 'Přepočtené koeficientem množství</t>
  </si>
  <si>
    <t>37</t>
  </si>
  <si>
    <t>784171111</t>
  </si>
  <si>
    <t>Zakrytí vnitřních ploch stěn v místnostech výšky do 3,80 m</t>
  </si>
  <si>
    <t>1448681970</t>
  </si>
  <si>
    <t>0,8*2+3,355*0,9</t>
  </si>
  <si>
    <t>38</t>
  </si>
  <si>
    <t>-283519535</t>
  </si>
  <si>
    <t>4,62*1,05 'Přepočtené koeficientem množství</t>
  </si>
  <si>
    <t>39</t>
  </si>
  <si>
    <t>784181111</t>
  </si>
  <si>
    <t>Základní silikátová jednonásobná penetrace podkladu v místnostech výšky do 3,80m</t>
  </si>
  <si>
    <t>-1064684727</t>
  </si>
  <si>
    <t>40</t>
  </si>
  <si>
    <t>784211101</t>
  </si>
  <si>
    <t>Dvojnásobné bílé malby ze směsí za mokra výborně otěruvzdorných v místnostech výšky do 3,80 m</t>
  </si>
  <si>
    <t>2046710361</t>
  </si>
  <si>
    <t>9,883</t>
  </si>
  <si>
    <t>4,375</t>
  </si>
  <si>
    <t>14,125</t>
  </si>
  <si>
    <t>24,008</t>
  </si>
  <si>
    <t>02 - 1.02 Sprchy dorost</t>
  </si>
  <si>
    <t>-726241017</t>
  </si>
  <si>
    <t>-1026318155</t>
  </si>
  <si>
    <t>1896729074</t>
  </si>
  <si>
    <t>(3,35+2,95)*2*1,5-plotv-0,8*0,5</t>
  </si>
  <si>
    <t>612321121</t>
  </si>
  <si>
    <t>Vápenocementová omítka hladká jednovrstvá vnitřních stěn nanášená ručně</t>
  </si>
  <si>
    <t>4793650</t>
  </si>
  <si>
    <t>3,35*0,85-0,8*0,85*2</t>
  </si>
  <si>
    <t>1917008204</t>
  </si>
  <si>
    <t>3,35*2,95</t>
  </si>
  <si>
    <t>-2103356314</t>
  </si>
  <si>
    <t>(3,35+2,95)*2*1,5-0,8*1,5"obklady"</t>
  </si>
  <si>
    <t>Součet</t>
  </si>
  <si>
    <t>-1526982290</t>
  </si>
  <si>
    <t>-427588136</t>
  </si>
  <si>
    <t>-957396586</t>
  </si>
  <si>
    <t>52009053</t>
  </si>
  <si>
    <t>540369949</t>
  </si>
  <si>
    <t>-1172817946</t>
  </si>
  <si>
    <t>0,004*9 'Přepočtené koeficientem množství</t>
  </si>
  <si>
    <t>2046780553</t>
  </si>
  <si>
    <t>0,04</t>
  </si>
  <si>
    <t>771031562</t>
  </si>
  <si>
    <t>2067212196</t>
  </si>
  <si>
    <t>-326732989</t>
  </si>
  <si>
    <t>-1489185472</t>
  </si>
  <si>
    <t>(3,355+0,9)*2+(0,8+0,85)*2*2</t>
  </si>
  <si>
    <t>-1868762428</t>
  </si>
  <si>
    <t>-2099288562</t>
  </si>
  <si>
    <t>9,883*1,05 'Přepočtené koeficientem množství</t>
  </si>
  <si>
    <t>1472785579</t>
  </si>
  <si>
    <t>3,35*0,9+0,8*0,85*2</t>
  </si>
  <si>
    <t>1543537845</t>
  </si>
  <si>
    <t>22,075*1,05 'Přepočtené koeficientem množství</t>
  </si>
  <si>
    <t>1619135135</t>
  </si>
  <si>
    <t>-62832880</t>
  </si>
  <si>
    <t>15,745</t>
  </si>
  <si>
    <t>6,22</t>
  </si>
  <si>
    <t>42,08</t>
  </si>
  <si>
    <t>plzár</t>
  </si>
  <si>
    <t>plocha zárubní</t>
  </si>
  <si>
    <t>57,825</t>
  </si>
  <si>
    <t>03 - 1.03 Kabina přípravka</t>
  </si>
  <si>
    <t>dlsokl</t>
  </si>
  <si>
    <t>14,5</t>
  </si>
  <si>
    <t>zp</t>
  </si>
  <si>
    <t>odkop zeminy</t>
  </si>
  <si>
    <t>3,149</t>
  </si>
  <si>
    <t>betmaz</t>
  </si>
  <si>
    <t>podkladní beton</t>
  </si>
  <si>
    <t>1,575</t>
  </si>
  <si>
    <t>betpot</t>
  </si>
  <si>
    <t>betmaz s vlákny</t>
  </si>
  <si>
    <t>0,976</t>
  </si>
  <si>
    <t xml:space="preserve">    1 - Zemní práce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</si>
  <si>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</si>
  <si>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</si>
  <si>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</si>
  <si>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771 - Podlahy z dlaždic</t>
  </si>
  <si>
    <t>Zemní práce</t>
  </si>
  <si>
    <t>122111101</t>
  </si>
  <si>
    <t>Odkopávky a prokopávky v hornině třídy těžitelnosti I, skupiny 1 a 2 ručně</t>
  </si>
  <si>
    <t>m3</t>
  </si>
  <si>
    <t>-324913618</t>
  </si>
  <si>
    <t>plpodl*0,2</t>
  </si>
  <si>
    <t>162211311</t>
  </si>
  <si>
    <t>Vodorovné přemístění výkopku z horniny třídy těžitelnosti I, skupiny 1 až 3 stavebním kolečkem do 10 m</t>
  </si>
  <si>
    <t>1331565008</t>
  </si>
  <si>
    <t>162211319</t>
  </si>
  <si>
    <t>Příplatek k vodorovnému přemístění výkopku z horniny třídy těžitelnosti I, skupiny 1 až 3 stavebním kolečkem ZKD 10 m</t>
  </si>
  <si>
    <t>1013738948</t>
  </si>
  <si>
    <t>162751117</t>
  </si>
  <si>
    <t>Vodorovné přemístění do 10000 m výkopku/sypaniny z horniny třídy těžitelnosti I, skupiny 1 až 3</t>
  </si>
  <si>
    <t>2121116168</t>
  </si>
  <si>
    <t>171201221</t>
  </si>
  <si>
    <t xml:space="preserve">Poplatek za uložení na skládce (skládkovné) zeminy a kamení </t>
  </si>
  <si>
    <t>656622312</t>
  </si>
  <si>
    <t>3,149*1,6 'Přepočtené koeficientem množství</t>
  </si>
  <si>
    <t>171251201</t>
  </si>
  <si>
    <t>Uložení sypaniny na skládky nebo meziskládky</t>
  </si>
  <si>
    <t>-1869018142</t>
  </si>
  <si>
    <t>1245144728</t>
  </si>
  <si>
    <t>-883444631</t>
  </si>
  <si>
    <t>-2132241984</t>
  </si>
  <si>
    <t>(0,8+2*2)*0,2*2*2"kolem nových zárubní"</t>
  </si>
  <si>
    <t>-718985893</t>
  </si>
  <si>
    <t>(3,35+4,7)*2*3-plotv</t>
  </si>
  <si>
    <t>-729915025</t>
  </si>
  <si>
    <t>-1931893800</t>
  </si>
  <si>
    <t>3,35*4,7</t>
  </si>
  <si>
    <t>-1069337977</t>
  </si>
  <si>
    <t>631311116</t>
  </si>
  <si>
    <t>Mazanina tl do 80 mm z betonu prostého bez zvýšených nároků na prostředí tř. C 25/30</t>
  </si>
  <si>
    <t>-2133531335</t>
  </si>
  <si>
    <t>plpodl*0,062</t>
  </si>
  <si>
    <t>631311124</t>
  </si>
  <si>
    <t>Mazanina tl do 120 mm z betonu prostého bez zvýšených nároků na prostředí tř. C 20/25</t>
  </si>
  <si>
    <t>-677167607</t>
  </si>
  <si>
    <t>plpodl*0,1</t>
  </si>
  <si>
    <t>631319173</t>
  </si>
  <si>
    <t>Příplatek k mazanině tl do 120 mm za stržení povrchu spodní vrstvy před vložením výztuže</t>
  </si>
  <si>
    <t>1125542711</t>
  </si>
  <si>
    <t>631319231</t>
  </si>
  <si>
    <t>Příplatek k mazaninám za přidání skleněných vláken pro objemové vyztužení 0,6 kg/m3</t>
  </si>
  <si>
    <t>-2122012201</t>
  </si>
  <si>
    <t>631362021</t>
  </si>
  <si>
    <t>Výztuž mazanin svařovanými sítěmi Kari</t>
  </si>
  <si>
    <t>-1780129193</t>
  </si>
  <si>
    <t>plpodl*3,03*1,1*1,1/1000</t>
  </si>
  <si>
    <t>634112123</t>
  </si>
  <si>
    <t>Obvodová dilatace podlahovým páskem z pěnového PE s fólií mezi stěnou a mazaninou nebo potěrem v 80 mm</t>
  </si>
  <si>
    <t>778509447</t>
  </si>
  <si>
    <t>635111242</t>
  </si>
  <si>
    <t>Násyp pod podlahy z hrubého kameniva 16-32 se zhutněním</t>
  </si>
  <si>
    <t>-1363771247</t>
  </si>
  <si>
    <t>1935077760</t>
  </si>
  <si>
    <t>-341000213</t>
  </si>
  <si>
    <t>1963655610</t>
  </si>
  <si>
    <t>-10317263</t>
  </si>
  <si>
    <t>965042141</t>
  </si>
  <si>
    <t>Bourání podkladů pod dlažby nebo mazanin betonových nebo z litého asfaltu tl do 100 mm pl přes 4 m2</t>
  </si>
  <si>
    <t>-939257954</t>
  </si>
  <si>
    <t>965082933</t>
  </si>
  <si>
    <t>Odstranění násypů pod podlahami tl do 200 mm pl přes 2 m2</t>
  </si>
  <si>
    <t>-1718282326</t>
  </si>
  <si>
    <t>-315542322</t>
  </si>
  <si>
    <t>pocdv*0,8*2</t>
  </si>
  <si>
    <t>976082131</t>
  </si>
  <si>
    <t>Vybourání objímek, držáků nebo věšáků ze zdiva cihelného se zapravením omítky</t>
  </si>
  <si>
    <t>kpl</t>
  </si>
  <si>
    <t>2021090617</t>
  </si>
  <si>
    <t>-851910322</t>
  </si>
  <si>
    <t>997013111.1</t>
  </si>
  <si>
    <t>-1035843314</t>
  </si>
  <si>
    <t>127395500</t>
  </si>
  <si>
    <t>-1882592040</t>
  </si>
  <si>
    <t>6,648*9 'Přepočtené koeficientem množství</t>
  </si>
  <si>
    <t>997013601</t>
  </si>
  <si>
    <t>Poplatek za uložení na skládce (skládkovné) stavebního odpadu betonového kód odpadu 17 01 01</t>
  </si>
  <si>
    <t>1256074017</t>
  </si>
  <si>
    <t>3,465</t>
  </si>
  <si>
    <t>-401713203</t>
  </si>
  <si>
    <t>6,648-3,465-2,205-0,063</t>
  </si>
  <si>
    <t>997013655</t>
  </si>
  <si>
    <t>Poplatek za uložení na skládce (skládkovné) zeminy a kamení kód odpadu 17 05 04</t>
  </si>
  <si>
    <t>-387530082</t>
  </si>
  <si>
    <t>2,205</t>
  </si>
  <si>
    <t>997013814</t>
  </si>
  <si>
    <t>Poplatek za uložení na skládce (skládkovné) stavebního odpadu izolací kód odpadu 17 06 04</t>
  </si>
  <si>
    <t>1862428240</t>
  </si>
  <si>
    <t>0,063</t>
  </si>
  <si>
    <t>-364706597</t>
  </si>
  <si>
    <t>711</t>
  </si>
  <si>
    <t>Izolace proti vodě, vlhkosti a plynům</t>
  </si>
  <si>
    <t>711111001</t>
  </si>
  <si>
    <t>Provedení izolace proti zemní vlhkosti vodorovné za studena nátěrem penetračním</t>
  </si>
  <si>
    <t>1499876535</t>
  </si>
  <si>
    <t>11163150</t>
  </si>
  <si>
    <t>lak penetrační asfaltový</t>
  </si>
  <si>
    <t>2017073772</t>
  </si>
  <si>
    <t>15,745*0,0003 'Přepočtené koeficientem množství</t>
  </si>
  <si>
    <t>711112001</t>
  </si>
  <si>
    <t>Provedení izolace proti zemní vlhkosti svislé za studena nátěrem penetračním</t>
  </si>
  <si>
    <t>-748388832</t>
  </si>
  <si>
    <t>dlsokl*0,2</t>
  </si>
  <si>
    <t>41</t>
  </si>
  <si>
    <t>175791624</t>
  </si>
  <si>
    <t>2,9*0,00035 'Přepočtené koeficientem množství</t>
  </si>
  <si>
    <t>42</t>
  </si>
  <si>
    <t>711131811</t>
  </si>
  <si>
    <t>Odstranění izolace proti zemní vlhkosti vodorovné</t>
  </si>
  <si>
    <t>-341886596</t>
  </si>
  <si>
    <t>43</t>
  </si>
  <si>
    <t>711141559</t>
  </si>
  <si>
    <t>Provedení izolace proti zemní vlhkosti pásy přitavením vodorovné NAIP</t>
  </si>
  <si>
    <t>499048280</t>
  </si>
  <si>
    <t>44</t>
  </si>
  <si>
    <t>62855001</t>
  </si>
  <si>
    <t xml:space="preserve">pás asfaltový natavitelný modifikovaný SBS tl 4,0mm s vložkou z polyesterové rohože a spalitelnou PE fólií </t>
  </si>
  <si>
    <t>-1304257027</t>
  </si>
  <si>
    <t>15,745*1,15 'Přepočtené koeficientem množství</t>
  </si>
  <si>
    <t>45</t>
  </si>
  <si>
    <t>711142559</t>
  </si>
  <si>
    <t>Provedení izolace proti zemní vlhkosti pásy přitavením svislé NAIP</t>
  </si>
  <si>
    <t>149097437</t>
  </si>
  <si>
    <t>46</t>
  </si>
  <si>
    <t>-342889951</t>
  </si>
  <si>
    <t>2,9*1,2 'Přepočtené koeficientem množství</t>
  </si>
  <si>
    <t>47</t>
  </si>
  <si>
    <t>998711201</t>
  </si>
  <si>
    <t>Přesun hmot procentní pro izolace proti vodě, vlhkosti a plynům v objektech v do 6 m</t>
  </si>
  <si>
    <t>%</t>
  </si>
  <si>
    <t>-544583930</t>
  </si>
  <si>
    <t>713</t>
  </si>
  <si>
    <t>Izolace tepelné</t>
  </si>
  <si>
    <t>48</t>
  </si>
  <si>
    <t>713121121</t>
  </si>
  <si>
    <t>Montáž izolace tepelné podlah volně kladenými rohožemi, pásy, dílci, deskami 2 vrstvy</t>
  </si>
  <si>
    <t>-1001903959</t>
  </si>
  <si>
    <t>49</t>
  </si>
  <si>
    <t>28375910</t>
  </si>
  <si>
    <t>deska EPS GREY 150  tl 60mm</t>
  </si>
  <si>
    <t>324231608</t>
  </si>
  <si>
    <t>15,745*2,04 'Přepočtené koeficientem množství</t>
  </si>
  <si>
    <t>50</t>
  </si>
  <si>
    <t>713141212</t>
  </si>
  <si>
    <t xml:space="preserve">Mezera mezi tepizol a stěnou vyplněna PUR pěnou </t>
  </si>
  <si>
    <t>-57502498</t>
  </si>
  <si>
    <t>51</t>
  </si>
  <si>
    <t>713191132</t>
  </si>
  <si>
    <t>Montáž izolace tepelné podlah, stropů vrchem nebo střech překrytí separační fólií z PE</t>
  </si>
  <si>
    <t>-1393264171</t>
  </si>
  <si>
    <t>52</t>
  </si>
  <si>
    <t>28323053</t>
  </si>
  <si>
    <t>fólie PE separační podlahová oddělující tepelnou izolaci</t>
  </si>
  <si>
    <t>2024995014</t>
  </si>
  <si>
    <t>15,745*1,1 'Přepočtené koeficientem množství</t>
  </si>
  <si>
    <t>53</t>
  </si>
  <si>
    <t>998713201</t>
  </si>
  <si>
    <t>Přesun hmot procentní pro izolace tepelné v objektech v do 6 m</t>
  </si>
  <si>
    <t>-1443811276</t>
  </si>
  <si>
    <t>763</t>
  </si>
  <si>
    <t>Konstrukce suché výstavby</t>
  </si>
  <si>
    <t>54</t>
  </si>
  <si>
    <t>763172312</t>
  </si>
  <si>
    <t xml:space="preserve">Montáž revizních dvířek </t>
  </si>
  <si>
    <t>1854765809</t>
  </si>
  <si>
    <t>55</t>
  </si>
  <si>
    <t>59030710</t>
  </si>
  <si>
    <t>dvířka revizní 250x250mm</t>
  </si>
  <si>
    <t>1720201761</t>
  </si>
  <si>
    <t>56</t>
  </si>
  <si>
    <t>998763402</t>
  </si>
  <si>
    <t>Přesun hmot procentní pro sádrokartonové konstrukce v objektech v do 12 m</t>
  </si>
  <si>
    <t>-1509662982</t>
  </si>
  <si>
    <t>57</t>
  </si>
  <si>
    <t>-709791010</t>
  </si>
  <si>
    <t>58</t>
  </si>
  <si>
    <t>1930084887</t>
  </si>
  <si>
    <t>59</t>
  </si>
  <si>
    <t>803911978</t>
  </si>
  <si>
    <t>60</t>
  </si>
  <si>
    <t>1033972359</t>
  </si>
  <si>
    <t>61</t>
  </si>
  <si>
    <t>590874529</t>
  </si>
  <si>
    <t>62</t>
  </si>
  <si>
    <t>1860627528</t>
  </si>
  <si>
    <t>63</t>
  </si>
  <si>
    <t>-135950107</t>
  </si>
  <si>
    <t>64</t>
  </si>
  <si>
    <t>-885946860</t>
  </si>
  <si>
    <t>65</t>
  </si>
  <si>
    <t>-574638285</t>
  </si>
  <si>
    <t>66</t>
  </si>
  <si>
    <t>1123227718</t>
  </si>
  <si>
    <t>771</t>
  </si>
  <si>
    <t>Podlahy z dlaždic</t>
  </si>
  <si>
    <t>67</t>
  </si>
  <si>
    <t>771473810</t>
  </si>
  <si>
    <t xml:space="preserve">Demontáž soklíků z dlaždic </t>
  </si>
  <si>
    <t>1488910435</t>
  </si>
  <si>
    <t>(4,7+3,35)*2-2*0,8</t>
  </si>
  <si>
    <t>68</t>
  </si>
  <si>
    <t>771474112</t>
  </si>
  <si>
    <t>Montáž soklů z dlaždic keramických rovných flexibilní lepidlo v do 90 mm</t>
  </si>
  <si>
    <t>-838380560</t>
  </si>
  <si>
    <t>69</t>
  </si>
  <si>
    <t>59761409</t>
  </si>
  <si>
    <t>dlažba keramická slinutá protiskluzná do interiéru i exteriéru pro vysoké mechanické namáhání přes 9 do 12ks/m2 R10A</t>
  </si>
  <si>
    <t>1521039818</t>
  </si>
  <si>
    <t>dlsokl*0,1</t>
  </si>
  <si>
    <t>1,45*1,2 'Přepočtené koeficientem množství</t>
  </si>
  <si>
    <t>70</t>
  </si>
  <si>
    <t>771573810</t>
  </si>
  <si>
    <t>Demontáž podlah z dlaždic keramických lepených</t>
  </si>
  <si>
    <t>-1248223061</t>
  </si>
  <si>
    <t>71</t>
  </si>
  <si>
    <t>771574263</t>
  </si>
  <si>
    <t>Montáž podlah keramických pro mechanické zatížení protiskluzných lepených flexibilním lepidlem do 12 ks/m2</t>
  </si>
  <si>
    <t>-95690819</t>
  </si>
  <si>
    <t>72</t>
  </si>
  <si>
    <t>142470640</t>
  </si>
  <si>
    <t>73</t>
  </si>
  <si>
    <t>771591117</t>
  </si>
  <si>
    <t>Spárování tmelem na bázi MS polymerů</t>
  </si>
  <si>
    <t>-936015187</t>
  </si>
  <si>
    <t>74</t>
  </si>
  <si>
    <t>998771202</t>
  </si>
  <si>
    <t>Přesun hmot procentní pro podlahy z dlaždic v objektech v do 12 m</t>
  </si>
  <si>
    <t>1187707062</t>
  </si>
  <si>
    <t>75</t>
  </si>
  <si>
    <t>1928317343</t>
  </si>
  <si>
    <t>2*1,5</t>
  </si>
  <si>
    <t>76</t>
  </si>
  <si>
    <t>-2114590768</t>
  </si>
  <si>
    <t>77</t>
  </si>
  <si>
    <t>1415598617</t>
  </si>
  <si>
    <t>78</t>
  </si>
  <si>
    <t>-242940549</t>
  </si>
  <si>
    <t>79</t>
  </si>
  <si>
    <t>-381023018</t>
  </si>
  <si>
    <t>80</t>
  </si>
  <si>
    <t>214166203</t>
  </si>
  <si>
    <t>81</t>
  </si>
  <si>
    <t>1966510763</t>
  </si>
  <si>
    <t>15,745*1,05 'Přepočtené koeficientem množství</t>
  </si>
  <si>
    <t>82</t>
  </si>
  <si>
    <t>-2138861480</t>
  </si>
  <si>
    <t>0,8*2*2+3,355*0,9</t>
  </si>
  <si>
    <t>83</t>
  </si>
  <si>
    <t>-1106230684</t>
  </si>
  <si>
    <t>6,22*1,05 'Přepočtené koeficientem množství</t>
  </si>
  <si>
    <t>84</t>
  </si>
  <si>
    <t>1506199383</t>
  </si>
  <si>
    <t>85</t>
  </si>
  <si>
    <t>-112679144</t>
  </si>
  <si>
    <t>5,445</t>
  </si>
  <si>
    <t>0,603</t>
  </si>
  <si>
    <t>1,005</t>
  </si>
  <si>
    <t>15,495</t>
  </si>
  <si>
    <t>plobkl</t>
  </si>
  <si>
    <t>plocha dmtz obkladů</t>
  </si>
  <si>
    <t>18,26</t>
  </si>
  <si>
    <t>plkerobkl</t>
  </si>
  <si>
    <t>plocha nových obkladů</t>
  </si>
  <si>
    <t>26,675</t>
  </si>
  <si>
    <t>obvod</t>
  </si>
  <si>
    <t>12,7</t>
  </si>
  <si>
    <t>04 - 1.04 Sprchy přípravka</t>
  </si>
  <si>
    <t>plpr</t>
  </si>
  <si>
    <t>plocha přizdívky</t>
  </si>
  <si>
    <t>2,625</t>
  </si>
  <si>
    <t>10,05</t>
  </si>
  <si>
    <t>2,01</t>
  </si>
  <si>
    <t>2,68</t>
  </si>
  <si>
    <t>5,98</t>
  </si>
  <si>
    <t xml:space="preserve">    3 - Svislé a kompletní konstrukce</t>
  </si>
  <si>
    <t xml:space="preserve">    781 - Dokončovací práce - obklady</t>
  </si>
  <si>
    <t>1478310105</t>
  </si>
  <si>
    <t>-684520686</t>
  </si>
  <si>
    <t>-553877116</t>
  </si>
  <si>
    <t>30168764</t>
  </si>
  <si>
    <t>1239468186</t>
  </si>
  <si>
    <t>2,01*1,6 'Přepočtené koeficientem množství</t>
  </si>
  <si>
    <t>819378745</t>
  </si>
  <si>
    <t>Svislé a kompletní konstrukce</t>
  </si>
  <si>
    <t>340271021</t>
  </si>
  <si>
    <t>Nízká přizdívka tvárnicemi pórobetonovými tl 100 mm</t>
  </si>
  <si>
    <t>-36898722</t>
  </si>
  <si>
    <t>2,1*1,25</t>
  </si>
  <si>
    <t>-1933326159</t>
  </si>
  <si>
    <t>2*3,35*0,4</t>
  </si>
  <si>
    <t>-412530891</t>
  </si>
  <si>
    <t>2099261021</t>
  </si>
  <si>
    <t>(0,8+2*2)*0,2"kolem nových zárubní"</t>
  </si>
  <si>
    <t>552188921</t>
  </si>
  <si>
    <t>(3,35+3)*2*3-plotv-plkerobkl</t>
  </si>
  <si>
    <t>-1768646038</t>
  </si>
  <si>
    <t>3,35*0,8-0,8*0,85*2</t>
  </si>
  <si>
    <t>-1967549149</t>
  </si>
  <si>
    <t>1691420942</t>
  </si>
  <si>
    <t>3,35*3</t>
  </si>
  <si>
    <t>714007806</t>
  </si>
  <si>
    <t>1649090772</t>
  </si>
  <si>
    <t>plpodl*0,06</t>
  </si>
  <si>
    <t>799524182</t>
  </si>
  <si>
    <t>697264466</t>
  </si>
  <si>
    <t>619409529</t>
  </si>
  <si>
    <t>-880001511</t>
  </si>
  <si>
    <t>-1313989946</t>
  </si>
  <si>
    <t>-1009423562</t>
  </si>
  <si>
    <t>79297262</t>
  </si>
  <si>
    <t>1618199105</t>
  </si>
  <si>
    <t>962031132</t>
  </si>
  <si>
    <t>Bourání příček z cihel pálených na MVC tl do 100 mm</t>
  </si>
  <si>
    <t>-756270354</t>
  </si>
  <si>
    <t>0,55*2,2*2</t>
  </si>
  <si>
    <t>-496033972</t>
  </si>
  <si>
    <t>1748542052</t>
  </si>
  <si>
    <t>978013191</t>
  </si>
  <si>
    <t>Otlučení (osekání) vnitřní vápenné nebo vápenocementové omítky stěn v rozsahu do 100 %</t>
  </si>
  <si>
    <t>-1809054933</t>
  </si>
  <si>
    <t>plkerobkl-plobkl</t>
  </si>
  <si>
    <t>-2084581317</t>
  </si>
  <si>
    <t>-1245132211</t>
  </si>
  <si>
    <t>-357035253</t>
  </si>
  <si>
    <t>1484311085</t>
  </si>
  <si>
    <t>5,233*9 'Přepočtené koeficientem množství</t>
  </si>
  <si>
    <t>446285871</t>
  </si>
  <si>
    <t>2,211</t>
  </si>
  <si>
    <t>997013603</t>
  </si>
  <si>
    <t>Poplatek za uložení na skládce (skládkovné) stavebního odpadu cihelného kód odpadu 17 01 02</t>
  </si>
  <si>
    <t>-711610016</t>
  </si>
  <si>
    <t>0,317</t>
  </si>
  <si>
    <t>55918856</t>
  </si>
  <si>
    <t>5,23-2,211-0,317-1,407-0,04</t>
  </si>
  <si>
    <t>-1576024568</t>
  </si>
  <si>
    <t>1,407</t>
  </si>
  <si>
    <t>-606422686</t>
  </si>
  <si>
    <t>-334365579</t>
  </si>
  <si>
    <t>1840774854</t>
  </si>
  <si>
    <t>1341569832</t>
  </si>
  <si>
    <t>10,05*0,0003 'Přepočtené koeficientem množství</t>
  </si>
  <si>
    <t>-509605686</t>
  </si>
  <si>
    <t>obvod*0,2</t>
  </si>
  <si>
    <t>370186631</t>
  </si>
  <si>
    <t>2,54*0,00035 'Přepočtené koeficientem množství</t>
  </si>
  <si>
    <t>1110580921</t>
  </si>
  <si>
    <t>-1586853332</t>
  </si>
  <si>
    <t>1035148654</t>
  </si>
  <si>
    <t>10,05*1,15 'Přepočtené koeficientem množství</t>
  </si>
  <si>
    <t>1082466117</t>
  </si>
  <si>
    <t>1962401096</t>
  </si>
  <si>
    <t>2,54*1,2 'Přepočtené koeficientem množství</t>
  </si>
  <si>
    <t>-215564234</t>
  </si>
  <si>
    <t>390739980</t>
  </si>
  <si>
    <t>1312636681</t>
  </si>
  <si>
    <t>10,05*2,04 'Přepočtené koeficientem množství</t>
  </si>
  <si>
    <t>-1523583049</t>
  </si>
  <si>
    <t>-889061428</t>
  </si>
  <si>
    <t>430315999</t>
  </si>
  <si>
    <t>10,05*1,1 'Přepočtené koeficientem množství</t>
  </si>
  <si>
    <t>1115754739</t>
  </si>
  <si>
    <t>771121011</t>
  </si>
  <si>
    <t>Nátěr penetrační na podlahu</t>
  </si>
  <si>
    <t>1587263502</t>
  </si>
  <si>
    <t>-420900493</t>
  </si>
  <si>
    <t>3+2,8-0,8</t>
  </si>
  <si>
    <t>-1355507749</t>
  </si>
  <si>
    <t>-378278098</t>
  </si>
  <si>
    <t>dlažba keramická slinutá protiskluzná do interiéru i exteriéru pro vysoké mechanické namáhání přes 9 do 12ks/m2 R11B</t>
  </si>
  <si>
    <t>-906501745</t>
  </si>
  <si>
    <t>771591112</t>
  </si>
  <si>
    <t>Izolace pod dlažbu nátěrem nebo stěrkou ve dvou vrstvách</t>
  </si>
  <si>
    <t>325922374</t>
  </si>
  <si>
    <t>2115525790</t>
  </si>
  <si>
    <t>(3,35+3)*2</t>
  </si>
  <si>
    <t>771591185</t>
  </si>
  <si>
    <t>Podlahy pracnější řezání keramických dlaždic rovné</t>
  </si>
  <si>
    <t>-749671583</t>
  </si>
  <si>
    <t>6*1,5</t>
  </si>
  <si>
    <t>771591483</t>
  </si>
  <si>
    <t>Montáž lišty</t>
  </si>
  <si>
    <t>1467157307</t>
  </si>
  <si>
    <t>69334041</t>
  </si>
  <si>
    <t>Přetoková lišta nerez</t>
  </si>
  <si>
    <t>-1651597777</t>
  </si>
  <si>
    <t>3*1,1 'Přepočtené koeficientem množství</t>
  </si>
  <si>
    <t>1513040375</t>
  </si>
  <si>
    <t>781</t>
  </si>
  <si>
    <t>Dokončovací práce - obklady</t>
  </si>
  <si>
    <t>781121011</t>
  </si>
  <si>
    <t>Nátěr penetrační na stěnu</t>
  </si>
  <si>
    <t>555272950</t>
  </si>
  <si>
    <t>781591117</t>
  </si>
  <si>
    <t>1250723012</t>
  </si>
  <si>
    <t>2,2*4+1,25*2</t>
  </si>
  <si>
    <t>781131207</t>
  </si>
  <si>
    <t>Montáž izolace nátěrem nebo stěrkou ve dvou vrstvách</t>
  </si>
  <si>
    <t>-38680995</t>
  </si>
  <si>
    <t>(1,1*2+3)*2,2</t>
  </si>
  <si>
    <t>KNF.00216333</t>
  </si>
  <si>
    <t>Hydroizolační nátěr</t>
  </si>
  <si>
    <t>kg</t>
  </si>
  <si>
    <t>-430561223</t>
  </si>
  <si>
    <t>11,44*1,5 'Přepočtené koeficientem množství</t>
  </si>
  <si>
    <t>781151031</t>
  </si>
  <si>
    <t>Celoplošné vyrovnání podkladu stěrkou</t>
  </si>
  <si>
    <t>1169901639</t>
  </si>
  <si>
    <t>(3,35+3)*2*2,2-0,8*2+0,1*(2,1+1,25)</t>
  </si>
  <si>
    <t>781473810</t>
  </si>
  <si>
    <t>Demontáž obkladů z obkladaček keramických lepených</t>
  </si>
  <si>
    <t>-1837967881</t>
  </si>
  <si>
    <t>(3,35+3+0,55*3+0,15*2)*2,2</t>
  </si>
  <si>
    <t>781474113</t>
  </si>
  <si>
    <t>Montáž obkladů vnitřních keramických hladkých do 19 ks/m2 lepených flexibilním lepidlem</t>
  </si>
  <si>
    <t>-806503492</t>
  </si>
  <si>
    <t>59761071</t>
  </si>
  <si>
    <t>obklad keramický hladký přes 12 do 19ks/m2</t>
  </si>
  <si>
    <t>-2089769320</t>
  </si>
  <si>
    <t>26,675*1,1 'Přepočtené koeficientem množství</t>
  </si>
  <si>
    <t>781494511</t>
  </si>
  <si>
    <t>Plastové profily ukončovací lepené flexibilním lepidlem</t>
  </si>
  <si>
    <t>1815063862</t>
  </si>
  <si>
    <t>781495143</t>
  </si>
  <si>
    <t>Průnik obkladem kruhový přes DN 90</t>
  </si>
  <si>
    <t>1406412532</t>
  </si>
  <si>
    <t>998781201</t>
  </si>
  <si>
    <t>Přesun hmot procentní pro obklady keramické v objektech v do 6 m</t>
  </si>
  <si>
    <t>528945751</t>
  </si>
  <si>
    <t>-220457392</t>
  </si>
  <si>
    <t>2089811156</t>
  </si>
  <si>
    <t>384967854</t>
  </si>
  <si>
    <t>-1912776608</t>
  </si>
  <si>
    <t>437246303</t>
  </si>
  <si>
    <t>10,05*1,05 'Přepočtené koeficientem množství</t>
  </si>
  <si>
    <t>474520809</t>
  </si>
  <si>
    <t>0,8*2+3,355*0,9+0,8*0,85*2</t>
  </si>
  <si>
    <t>-1917832070</t>
  </si>
  <si>
    <t>5,98*1,05 'Přepočtené koeficientem množství</t>
  </si>
  <si>
    <t>72089803</t>
  </si>
  <si>
    <t>1343729592</t>
  </si>
  <si>
    <t>05 - 1.05 Kabina hosté 2</t>
  </si>
  <si>
    <t>novsdk</t>
  </si>
  <si>
    <t>0,205</t>
  </si>
  <si>
    <t>-1416950804</t>
  </si>
  <si>
    <t>-1624929381</t>
  </si>
  <si>
    <t>1454398738</t>
  </si>
  <si>
    <t>-502883708</t>
  </si>
  <si>
    <t>(3,35+4,65)*2*3-plotv</t>
  </si>
  <si>
    <t>-2027131403</t>
  </si>
  <si>
    <t>2"sanace vlhká zeď"</t>
  </si>
  <si>
    <t>2102272178</t>
  </si>
  <si>
    <t>309133492</t>
  </si>
  <si>
    <t>1311383144</t>
  </si>
  <si>
    <t>-1345574068</t>
  </si>
  <si>
    <t>-1083973296</t>
  </si>
  <si>
    <t>610574798</t>
  </si>
  <si>
    <t>1493352161</t>
  </si>
  <si>
    <t>40680191</t>
  </si>
  <si>
    <t>161277061</t>
  </si>
  <si>
    <t>1217976533</t>
  </si>
  <si>
    <t>-543946473</t>
  </si>
  <si>
    <t>-949414115</t>
  </si>
  <si>
    <t>56228114</t>
  </si>
  <si>
    <t>0,404*9 'Přepočtené koeficientem množství</t>
  </si>
  <si>
    <t>-671172446</t>
  </si>
  <si>
    <t>0,404</t>
  </si>
  <si>
    <t>1781439463</t>
  </si>
  <si>
    <t>763121716</t>
  </si>
  <si>
    <t>SDK kaslík úprava styku stěny a podhledu akrylátovým tmelem</t>
  </si>
  <si>
    <t>1709160683</t>
  </si>
  <si>
    <t>(0,5+0,2)*2</t>
  </si>
  <si>
    <t>763131714</t>
  </si>
  <si>
    <t>SDK kce základní penetrační nátěr</t>
  </si>
  <si>
    <t>-1141184194</t>
  </si>
  <si>
    <t>763164791</t>
  </si>
  <si>
    <t>Montáž SDK obkladu kcí jednoduché opláštění</t>
  </si>
  <si>
    <t>-1017623260</t>
  </si>
  <si>
    <t>(0,5+0,2)*0,15+0,5*0,2</t>
  </si>
  <si>
    <t>59030021</t>
  </si>
  <si>
    <t>deska SDK A tl 12,5mm</t>
  </si>
  <si>
    <t>-303548184</t>
  </si>
  <si>
    <t>0,205*1,15 'Přepočtené koeficientem množství</t>
  </si>
  <si>
    <t>19966529</t>
  </si>
  <si>
    <t>-1471058537</t>
  </si>
  <si>
    <t>1693916052</t>
  </si>
  <si>
    <t>-586595329</t>
  </si>
  <si>
    <t>-1739262286</t>
  </si>
  <si>
    <t>-759315292</t>
  </si>
  <si>
    <t>-169414371</t>
  </si>
  <si>
    <t>2110569085</t>
  </si>
  <si>
    <t>-1356364787</t>
  </si>
  <si>
    <t>-440236224</t>
  </si>
  <si>
    <t>337506844</t>
  </si>
  <si>
    <t>-314161157</t>
  </si>
  <si>
    <t>1677120088</t>
  </si>
  <si>
    <t>-785429870</t>
  </si>
  <si>
    <t>-1564433280</t>
  </si>
  <si>
    <t>109722699</t>
  </si>
  <si>
    <t>-1748421714</t>
  </si>
  <si>
    <t>-1068985928</t>
  </si>
  <si>
    <t>-2025702516</t>
  </si>
  <si>
    <t>1036217541</t>
  </si>
  <si>
    <t>-1597804663</t>
  </si>
  <si>
    <t>210174273</t>
  </si>
  <si>
    <t>8,325</t>
  </si>
  <si>
    <t>18,375</t>
  </si>
  <si>
    <t>06 - 1.06 Sprchy hosté 2</t>
  </si>
  <si>
    <t>-1356430848</t>
  </si>
  <si>
    <t>857448771</t>
  </si>
  <si>
    <t>-1768321980</t>
  </si>
  <si>
    <t>567445034</t>
  </si>
  <si>
    <t>(3,35+3)*2*1-plotv</t>
  </si>
  <si>
    <t>1301786179</t>
  </si>
  <si>
    <t>2134228634</t>
  </si>
  <si>
    <t>-938575902</t>
  </si>
  <si>
    <t>1000189957</t>
  </si>
  <si>
    <t>(3,35+3)*2*2-0,8*2"obklady"</t>
  </si>
  <si>
    <t>1996301527</t>
  </si>
  <si>
    <t>486197838</t>
  </si>
  <si>
    <t>1588160929</t>
  </si>
  <si>
    <t>1181047390</t>
  </si>
  <si>
    <t>1369202708</t>
  </si>
  <si>
    <t>1066546</t>
  </si>
  <si>
    <t>0,003*9 'Přepočtené koeficientem množství</t>
  </si>
  <si>
    <t>123743427</t>
  </si>
  <si>
    <t>0,03</t>
  </si>
  <si>
    <t>-1270630517</t>
  </si>
  <si>
    <t>1765982193</t>
  </si>
  <si>
    <t>572043086</t>
  </si>
  <si>
    <t>-1822831080</t>
  </si>
  <si>
    <t>-649836707</t>
  </si>
  <si>
    <t>-1917503888</t>
  </si>
  <si>
    <t>-1895624751</t>
  </si>
  <si>
    <t>0,8*2"dveře"</t>
  </si>
  <si>
    <t>-2141794369</t>
  </si>
  <si>
    <t>29,775*1,05 'Přepočtené koeficientem množství</t>
  </si>
  <si>
    <t>31251912</t>
  </si>
  <si>
    <t>185875364</t>
  </si>
  <si>
    <t>0,26</t>
  </si>
  <si>
    <t>07 - 1.07 Kabina hosté 1</t>
  </si>
  <si>
    <t>kazet</t>
  </si>
  <si>
    <t>kazetový kaslík</t>
  </si>
  <si>
    <t>1529612870</t>
  </si>
  <si>
    <t>-338784469</t>
  </si>
  <si>
    <t>-260537555</t>
  </si>
  <si>
    <t>-1620252727</t>
  </si>
  <si>
    <t>-1648402578</t>
  </si>
  <si>
    <t>-1348124511</t>
  </si>
  <si>
    <t>-2101223175</t>
  </si>
  <si>
    <t>2081881277</t>
  </si>
  <si>
    <t>1196106843</t>
  </si>
  <si>
    <t>-338989763</t>
  </si>
  <si>
    <t>891191729</t>
  </si>
  <si>
    <t>-157236760</t>
  </si>
  <si>
    <t>-2110851051</t>
  </si>
  <si>
    <t>1532883007</t>
  </si>
  <si>
    <t>295249829</t>
  </si>
  <si>
    <t>1315917263</t>
  </si>
  <si>
    <t>-938259662</t>
  </si>
  <si>
    <t>0,312*9 'Přepočtené koeficientem množství</t>
  </si>
  <si>
    <t>-255550191</t>
  </si>
  <si>
    <t>0,312</t>
  </si>
  <si>
    <t>-503447807</t>
  </si>
  <si>
    <t>1416793840</t>
  </si>
  <si>
    <t>(0,3+0,2)*2+(0,3+3,35)*2</t>
  </si>
  <si>
    <t>-609349167</t>
  </si>
  <si>
    <t>novsdk+kazet</t>
  </si>
  <si>
    <t>763135101</t>
  </si>
  <si>
    <t>Montáž SDK kazetového podhledu z kazet 600x600 mm na zavěšenou viditelnou nosnou konstrukci</t>
  </si>
  <si>
    <t>-572069282</t>
  </si>
  <si>
    <t>3,35*0,3*2</t>
  </si>
  <si>
    <t>59030570</t>
  </si>
  <si>
    <t>podhled kazetový bez děrování viditelný rastr tl 10mm 600x600mm</t>
  </si>
  <si>
    <t>408966306</t>
  </si>
  <si>
    <t>2,01*1,05 'Přepočtené koeficientem množství</t>
  </si>
  <si>
    <t>-1957438493</t>
  </si>
  <si>
    <t>0,3*0,2+(0,3+0,2)*2*0,2</t>
  </si>
  <si>
    <t>-1409176160</t>
  </si>
  <si>
    <t>0,26*1,15 'Přepočtené koeficientem množství</t>
  </si>
  <si>
    <t>-1998831314</t>
  </si>
  <si>
    <t>RGS.KB510320</t>
  </si>
  <si>
    <t>revizní dvířka 300x300 mm</t>
  </si>
  <si>
    <t>378481946</t>
  </si>
  <si>
    <t>-986801561</t>
  </si>
  <si>
    <t>1286251267</t>
  </si>
  <si>
    <t>-1088619219</t>
  </si>
  <si>
    <t>1569730545</t>
  </si>
  <si>
    <t>1072213565</t>
  </si>
  <si>
    <t>-1985102778</t>
  </si>
  <si>
    <t>-1777160781</t>
  </si>
  <si>
    <t>1798930280</t>
  </si>
  <si>
    <t>-1463707381</t>
  </si>
  <si>
    <t>2024955604</t>
  </si>
  <si>
    <t>-177236456</t>
  </si>
  <si>
    <t>345434923</t>
  </si>
  <si>
    <t>-1993666538</t>
  </si>
  <si>
    <t>-2086738771</t>
  </si>
  <si>
    <t>1209323378</t>
  </si>
  <si>
    <t>-1569961117</t>
  </si>
  <si>
    <t>201048730</t>
  </si>
  <si>
    <t>2122936780</t>
  </si>
  <si>
    <t>-878981969</t>
  </si>
  <si>
    <t>1077948619</t>
  </si>
  <si>
    <t>-2058384951</t>
  </si>
  <si>
    <t>1063605726</t>
  </si>
  <si>
    <t>5,12</t>
  </si>
  <si>
    <t>08 - 1.08 Sprchy hosté 1</t>
  </si>
  <si>
    <t>0,838</t>
  </si>
  <si>
    <t>7,968</t>
  </si>
  <si>
    <t>8,04</t>
  </si>
  <si>
    <t>1174065124</t>
  </si>
  <si>
    <t>57731005</t>
  </si>
  <si>
    <t>-1356356995</t>
  </si>
  <si>
    <t>-2001542205</t>
  </si>
  <si>
    <t>1520093152</t>
  </si>
  <si>
    <t>1095066275</t>
  </si>
  <si>
    <t>1955090791</t>
  </si>
  <si>
    <t>-1249674082</t>
  </si>
  <si>
    <t>plpodl-kazet</t>
  </si>
  <si>
    <t>1462933518</t>
  </si>
  <si>
    <t>-416697512</t>
  </si>
  <si>
    <t>(3,35+3)*2*3-plotv-(3,35+3)*2*2-0,8*2</t>
  </si>
  <si>
    <t>-1313818141</t>
  </si>
  <si>
    <t>549024220</t>
  </si>
  <si>
    <t>792722067</t>
  </si>
  <si>
    <t>1094929652</t>
  </si>
  <si>
    <t>-743180973</t>
  </si>
  <si>
    <t>1938320936</t>
  </si>
  <si>
    <t>-532074617</t>
  </si>
  <si>
    <t>117670578</t>
  </si>
  <si>
    <t>1594830420</t>
  </si>
  <si>
    <t>288340648</t>
  </si>
  <si>
    <t>1091520791</t>
  </si>
  <si>
    <t>-18210861</t>
  </si>
  <si>
    <t>-934982118</t>
  </si>
  <si>
    <t>-886419877</t>
  </si>
  <si>
    <t>668290828</t>
  </si>
  <si>
    <t>1967172177</t>
  </si>
  <si>
    <t>-2033405037</t>
  </si>
  <si>
    <t>-1317702471</t>
  </si>
  <si>
    <t>-1716226940</t>
  </si>
  <si>
    <t>4,014*9 'Přepočtené koeficientem množství</t>
  </si>
  <si>
    <t>-1390062143</t>
  </si>
  <si>
    <t>894600003</t>
  </si>
  <si>
    <t>4,014-2,211-1,407-0,04</t>
  </si>
  <si>
    <t>-90043336</t>
  </si>
  <si>
    <t>292766239</t>
  </si>
  <si>
    <t>1129378296</t>
  </si>
  <si>
    <t>328693201</t>
  </si>
  <si>
    <t>-80183416</t>
  </si>
  <si>
    <t>-554567858</t>
  </si>
  <si>
    <t>-74847729</t>
  </si>
  <si>
    <t>-1570503041</t>
  </si>
  <si>
    <t>-148886837</t>
  </si>
  <si>
    <t>96583425</t>
  </si>
  <si>
    <t>518796406</t>
  </si>
  <si>
    <t>-982244530</t>
  </si>
  <si>
    <t>-1264116337</t>
  </si>
  <si>
    <t>1099320354</t>
  </si>
  <si>
    <t>1651225912</t>
  </si>
  <si>
    <t>-713909207</t>
  </si>
  <si>
    <t>788988905</t>
  </si>
  <si>
    <t>-1932864888</t>
  </si>
  <si>
    <t>-619382251</t>
  </si>
  <si>
    <t>896830755</t>
  </si>
  <si>
    <t>987941527</t>
  </si>
  <si>
    <t>3,35*2,4</t>
  </si>
  <si>
    <t>-1080741129</t>
  </si>
  <si>
    <t>8,04*1,05 'Přepočtené koeficientem množství</t>
  </si>
  <si>
    <t>-1048708306</t>
  </si>
  <si>
    <t>3,35*0,25</t>
  </si>
  <si>
    <t>-115092611</t>
  </si>
  <si>
    <t>0,838*1,15 'Přepočtené koeficientem množství</t>
  </si>
  <si>
    <t>-1556867873</t>
  </si>
  <si>
    <t>1220822754</t>
  </si>
  <si>
    <t>-1831095349</t>
  </si>
  <si>
    <t>912484080</t>
  </si>
  <si>
    <t>-2046603205</t>
  </si>
  <si>
    <t>-474620517</t>
  </si>
  <si>
    <t>-452967999</t>
  </si>
  <si>
    <t>1937272304</t>
  </si>
  <si>
    <t>922359306</t>
  </si>
  <si>
    <t>750353571</t>
  </si>
  <si>
    <t>2073343325</t>
  </si>
  <si>
    <t>-986063508</t>
  </si>
  <si>
    <t>-397910193</t>
  </si>
  <si>
    <t>-325536812</t>
  </si>
  <si>
    <t>plostěn+plpodl-kazet</t>
  </si>
  <si>
    <t>1690812707</t>
  </si>
  <si>
    <t>1327132178</t>
  </si>
  <si>
    <t>-1011828333</t>
  </si>
  <si>
    <t>-1264166537</t>
  </si>
  <si>
    <t>1363753176</t>
  </si>
  <si>
    <t>956753704</t>
  </si>
  <si>
    <t>-988612988</t>
  </si>
  <si>
    <t>plostěn+plpodl-kazet+novsdk</t>
  </si>
  <si>
    <t>-407724763</t>
  </si>
  <si>
    <t>5,36</t>
  </si>
  <si>
    <t>1,072</t>
  </si>
  <si>
    <t>1,34</t>
  </si>
  <si>
    <t>2,96</t>
  </si>
  <si>
    <t>26,74</t>
  </si>
  <si>
    <t>0,332</t>
  </si>
  <si>
    <t>0,536</t>
  </si>
  <si>
    <t>09 - 1.09 Sklad</t>
  </si>
  <si>
    <t>9,1</t>
  </si>
  <si>
    <t>1,5</t>
  </si>
  <si>
    <t>17,88</t>
  </si>
  <si>
    <t>akrylnat</t>
  </si>
  <si>
    <t>akrylátový nátěe</t>
  </si>
  <si>
    <t>14,22</t>
  </si>
  <si>
    <t>538040780</t>
  </si>
  <si>
    <t>643143445</t>
  </si>
  <si>
    <t>61322932</t>
  </si>
  <si>
    <t>1388673015</t>
  </si>
  <si>
    <t>-1579373799</t>
  </si>
  <si>
    <t>1,072*1,6 'Přepočtené koeficientem množství</t>
  </si>
  <si>
    <t>829308839</t>
  </si>
  <si>
    <t>Zazdívka otvorů v příčkách nebo stěnách plochy do 1 m2 tvárnicemi pórobetonovými tl 100 mm</t>
  </si>
  <si>
    <t>-331482651</t>
  </si>
  <si>
    <t>3,35*0,85-2*0,8*0,85</t>
  </si>
  <si>
    <t>-1474790782</t>
  </si>
  <si>
    <t>1*3,35*0,4</t>
  </si>
  <si>
    <t>2053998628</t>
  </si>
  <si>
    <t>1210338242</t>
  </si>
  <si>
    <t>-697742778</t>
  </si>
  <si>
    <t>(3,35+1,6)*2*3-plotv</t>
  </si>
  <si>
    <t>-1743843348</t>
  </si>
  <si>
    <t>-122743516</t>
  </si>
  <si>
    <t>551326043</t>
  </si>
  <si>
    <t>3,35*1,6</t>
  </si>
  <si>
    <t>289653848</t>
  </si>
  <si>
    <t>1626029089</t>
  </si>
  <si>
    <t>1498809577</t>
  </si>
  <si>
    <t>1776335060</t>
  </si>
  <si>
    <t>-434744803</t>
  </si>
  <si>
    <t>1960069670</t>
  </si>
  <si>
    <t>2085657990</t>
  </si>
  <si>
    <t>-1190416540</t>
  </si>
  <si>
    <t>-467031505</t>
  </si>
  <si>
    <t>-430752562</t>
  </si>
  <si>
    <t>1644467808</t>
  </si>
  <si>
    <t>-155400615</t>
  </si>
  <si>
    <t>962081131</t>
  </si>
  <si>
    <t>Bourání příček ze skleněných tvárnic tl do 100 mm</t>
  </si>
  <si>
    <t>1695666619</t>
  </si>
  <si>
    <t>3,35*0,85</t>
  </si>
  <si>
    <t>1026125953</t>
  </si>
  <si>
    <t>-695277586</t>
  </si>
  <si>
    <t>437403291</t>
  </si>
  <si>
    <t>-1658146386</t>
  </si>
  <si>
    <t>-288537952</t>
  </si>
  <si>
    <t>926699740</t>
  </si>
  <si>
    <t>1163410046</t>
  </si>
  <si>
    <t>2,478*9 'Přepočtené koeficientem množství</t>
  </si>
  <si>
    <t>-1768711176</t>
  </si>
  <si>
    <t>1,179</t>
  </si>
  <si>
    <t>-946305936</t>
  </si>
  <si>
    <t>2,478-1,179-0,75-0,157-0,021</t>
  </si>
  <si>
    <t>-139133009</t>
  </si>
  <si>
    <t>0,75</t>
  </si>
  <si>
    <t>997013804</t>
  </si>
  <si>
    <t>Poplatek za uložení na skládce (skládkovné) stavebního odpadu ze skla kód odpadu 17 02 02</t>
  </si>
  <si>
    <t>-1488133316</t>
  </si>
  <si>
    <t>0,157</t>
  </si>
  <si>
    <t>-275921844</t>
  </si>
  <si>
    <t>0,021</t>
  </si>
  <si>
    <t>-1654004805</t>
  </si>
  <si>
    <t>1573989755</t>
  </si>
  <si>
    <t>-1986267779</t>
  </si>
  <si>
    <t>5,36*0,0003 'Přepočtené koeficientem množství</t>
  </si>
  <si>
    <t>-170176801</t>
  </si>
  <si>
    <t>768752572</t>
  </si>
  <si>
    <t>1,82*0,00035 'Přepočtené koeficientem množství</t>
  </si>
  <si>
    <t>-1279450175</t>
  </si>
  <si>
    <t>19224860</t>
  </si>
  <si>
    <t>1000582008</t>
  </si>
  <si>
    <t>5,36*1,15 'Přepočtené koeficientem množství</t>
  </si>
  <si>
    <t>810517050</t>
  </si>
  <si>
    <t>-39159154</t>
  </si>
  <si>
    <t>1,82*1,2 'Přepočtené koeficientem množství</t>
  </si>
  <si>
    <t>-1388656020</t>
  </si>
  <si>
    <t>-1473758650</t>
  </si>
  <si>
    <t>2061954868</t>
  </si>
  <si>
    <t>5,36*2,04 'Přepočtené koeficientem množství</t>
  </si>
  <si>
    <t>-406120273</t>
  </si>
  <si>
    <t>-1161756525</t>
  </si>
  <si>
    <t>-665219139</t>
  </si>
  <si>
    <t>5,36*1,1 'Přepočtené koeficientem množství</t>
  </si>
  <si>
    <t>-468092422</t>
  </si>
  <si>
    <t>1329672929</t>
  </si>
  <si>
    <t>-1143909893</t>
  </si>
  <si>
    <t>2109824347</t>
  </si>
  <si>
    <t>611021622</t>
  </si>
  <si>
    <t>219949523</t>
  </si>
  <si>
    <t>-1784259627</t>
  </si>
  <si>
    <t>-598593232</t>
  </si>
  <si>
    <t>583499863</t>
  </si>
  <si>
    <t>-1847006501</t>
  </si>
  <si>
    <t>1264782615</t>
  </si>
  <si>
    <t>2112354443</t>
  </si>
  <si>
    <t>(1,6+3,35)*2-0,8</t>
  </si>
  <si>
    <t>201564686</t>
  </si>
  <si>
    <t>-684462600</t>
  </si>
  <si>
    <t>0,91*1,2 'Přepočtené koeficientem množství</t>
  </si>
  <si>
    <t>-737316494</t>
  </si>
  <si>
    <t>-1893306644</t>
  </si>
  <si>
    <t>902425080</t>
  </si>
  <si>
    <t>1014191193</t>
  </si>
  <si>
    <t>-1394309478</t>
  </si>
  <si>
    <t>-713507334</t>
  </si>
  <si>
    <t>1949903074</t>
  </si>
  <si>
    <t>-2121721977</t>
  </si>
  <si>
    <t>plostěn+plpodl-3,35*0,85</t>
  </si>
  <si>
    <t>-285070359</t>
  </si>
  <si>
    <t>783827421</t>
  </si>
  <si>
    <t>Krycí dvojnásobný akrylátový nátěr omítek stupně členitosti 1 a 2</t>
  </si>
  <si>
    <t>-1769839459</t>
  </si>
  <si>
    <t xml:space="preserve">Tmelení spar akrylátovým tmelem </t>
  </si>
  <si>
    <t>-775258823</t>
  </si>
  <si>
    <t>(0,8+0,85)*2*2</t>
  </si>
  <si>
    <t>714357777</t>
  </si>
  <si>
    <t>-390206718</t>
  </si>
  <si>
    <t>5,36*1,05 'Přepočtené koeficientem množství</t>
  </si>
  <si>
    <t>-604586676</t>
  </si>
  <si>
    <t>0,8*2+0,8*0,85*2</t>
  </si>
  <si>
    <t>-463017879</t>
  </si>
  <si>
    <t>2,96*1,05 'Přepočtené koeficientem množství</t>
  </si>
  <si>
    <t>784181101</t>
  </si>
  <si>
    <t>Základní akrylátová jednonásobná penetrace podkladu v místnostech výšky do 3,80m</t>
  </si>
  <si>
    <t>-1650239267</t>
  </si>
  <si>
    <t>(3,35+1,6)*2*1,8-2*1,8</t>
  </si>
  <si>
    <t>86</t>
  </si>
  <si>
    <t>-795208993</t>
  </si>
  <si>
    <t>plostěn+plpodl-akrylnat</t>
  </si>
  <si>
    <t>87</t>
  </si>
  <si>
    <t>578906115</t>
  </si>
  <si>
    <t>10 - 1.10 Sklad míčů</t>
  </si>
  <si>
    <t>1,6</t>
  </si>
  <si>
    <t>-1820992370</t>
  </si>
  <si>
    <t>1988532525</t>
  </si>
  <si>
    <t>-1658154463</t>
  </si>
  <si>
    <t>1575640570</t>
  </si>
  <si>
    <t>-124672337</t>
  </si>
  <si>
    <t>-1792797971</t>
  </si>
  <si>
    <t>-2013280599</t>
  </si>
  <si>
    <t>-218984198</t>
  </si>
  <si>
    <t>690295438</t>
  </si>
  <si>
    <t>-999862976</t>
  </si>
  <si>
    <t>-1589551273</t>
  </si>
  <si>
    <t>-1244257128</t>
  </si>
  <si>
    <t>-1599773175</t>
  </si>
  <si>
    <t>702174521</t>
  </si>
  <si>
    <t>-735695179</t>
  </si>
  <si>
    <t>2022537828</t>
  </si>
  <si>
    <t>Mazanina tl do 120 mm z betonu prostého bez zvýšených nároků na prostředí tř. C 16/20</t>
  </si>
  <si>
    <t>-2131678062</t>
  </si>
  <si>
    <t>-1928012870</t>
  </si>
  <si>
    <t>-101954305</t>
  </si>
  <si>
    <t>1092452425</t>
  </si>
  <si>
    <t>-1358726290</t>
  </si>
  <si>
    <t>478308881</t>
  </si>
  <si>
    <t>-2017749239</t>
  </si>
  <si>
    <t>1790825954</t>
  </si>
  <si>
    <t>-521519472</t>
  </si>
  <si>
    <t>1927974406</t>
  </si>
  <si>
    <t>-1145342715</t>
  </si>
  <si>
    <t>-1052036775</t>
  </si>
  <si>
    <t>-614072598</t>
  </si>
  <si>
    <t>-1825726083</t>
  </si>
  <si>
    <t>111639200</t>
  </si>
  <si>
    <t>1299672695</t>
  </si>
  <si>
    <t>-1982201750</t>
  </si>
  <si>
    <t>-2143539794</t>
  </si>
  <si>
    <t>-594112859</t>
  </si>
  <si>
    <t>-1657069571</t>
  </si>
  <si>
    <t>1635520035</t>
  </si>
  <si>
    <t>-738837683</t>
  </si>
  <si>
    <t>-276109442</t>
  </si>
  <si>
    <t>-1468300744</t>
  </si>
  <si>
    <t>-470793695</t>
  </si>
  <si>
    <t>1334159081</t>
  </si>
  <si>
    <t>-1680839261</t>
  </si>
  <si>
    <t>834549676</t>
  </si>
  <si>
    <t>-1589976739</t>
  </si>
  <si>
    <t>-524448739</t>
  </si>
  <si>
    <t>2070813349</t>
  </si>
  <si>
    <t>2105517231</t>
  </si>
  <si>
    <t>1408497882</t>
  </si>
  <si>
    <t>-117278326</t>
  </si>
  <si>
    <t>1970012393</t>
  </si>
  <si>
    <t>-1057880080</t>
  </si>
  <si>
    <t>-1493314764</t>
  </si>
  <si>
    <t>600966058</t>
  </si>
  <si>
    <t>404912444</t>
  </si>
  <si>
    <t>1910676730</t>
  </si>
  <si>
    <t>-1863326479</t>
  </si>
  <si>
    <t>1,6*2+0,6*2+0,2*2</t>
  </si>
  <si>
    <t>-696343380</t>
  </si>
  <si>
    <t>-1223711620</t>
  </si>
  <si>
    <t>1,6*0,6+1,6*0,2*2</t>
  </si>
  <si>
    <t>-1783398797</t>
  </si>
  <si>
    <t>1,6*1,15 'Přepočtené koeficientem množství</t>
  </si>
  <si>
    <t>-1101677908</t>
  </si>
  <si>
    <t>1466565352</t>
  </si>
  <si>
    <t>-1443351679</t>
  </si>
  <si>
    <t>-1510918295</t>
  </si>
  <si>
    <t>1300780487</t>
  </si>
  <si>
    <t>887758028</t>
  </si>
  <si>
    <t>-1744895939</t>
  </si>
  <si>
    <t>1666637605</t>
  </si>
  <si>
    <t>-268418993</t>
  </si>
  <si>
    <t>77041994</t>
  </si>
  <si>
    <t>687590069</t>
  </si>
  <si>
    <t>1321147635</t>
  </si>
  <si>
    <t>-1942206145</t>
  </si>
  <si>
    <t>2137986627</t>
  </si>
  <si>
    <t>-885778635</t>
  </si>
  <si>
    <t>-1182013434</t>
  </si>
  <si>
    <t>797182639</t>
  </si>
  <si>
    <t>907697503</t>
  </si>
  <si>
    <t>-1153114451</t>
  </si>
  <si>
    <t>-1353941447</t>
  </si>
  <si>
    <t>-1606912494</t>
  </si>
  <si>
    <t>2121566760</t>
  </si>
  <si>
    <t>-503401664</t>
  </si>
  <si>
    <t>71609315</t>
  </si>
  <si>
    <t>2122925254</t>
  </si>
  <si>
    <t>795648197</t>
  </si>
  <si>
    <t>614839143</t>
  </si>
  <si>
    <t>88</t>
  </si>
  <si>
    <t>-344161785</t>
  </si>
  <si>
    <t>89</t>
  </si>
  <si>
    <t>-201132682</t>
  </si>
  <si>
    <t>90</t>
  </si>
  <si>
    <t>-1881403578</t>
  </si>
  <si>
    <t>91</t>
  </si>
  <si>
    <t>977890316</t>
  </si>
  <si>
    <t>92</t>
  </si>
  <si>
    <t>1818765914</t>
  </si>
  <si>
    <t>93</t>
  </si>
  <si>
    <t>188823279</t>
  </si>
  <si>
    <t>94</t>
  </si>
  <si>
    <t>328884081</t>
  </si>
  <si>
    <t>11 - 1.11 Šatna personál</t>
  </si>
  <si>
    <t>11,85</t>
  </si>
  <si>
    <t>20,25</t>
  </si>
  <si>
    <t>-768835797</t>
  </si>
  <si>
    <t>2082234784</t>
  </si>
  <si>
    <t>-1521639982</t>
  </si>
  <si>
    <t>-1992004167</t>
  </si>
  <si>
    <t>686033354</t>
  </si>
  <si>
    <t>-308216466</t>
  </si>
  <si>
    <t>-163752469</t>
  </si>
  <si>
    <t>-2126789161</t>
  </si>
  <si>
    <t>-1788750904</t>
  </si>
  <si>
    <t>82757884</t>
  </si>
  <si>
    <t>163881618</t>
  </si>
  <si>
    <t>1873994700</t>
  </si>
  <si>
    <t>-142866603</t>
  </si>
  <si>
    <t>87885316</t>
  </si>
  <si>
    <t>2089427630</t>
  </si>
  <si>
    <t>-1904362675</t>
  </si>
  <si>
    <t>1740777097</t>
  </si>
  <si>
    <t>1002891838</t>
  </si>
  <si>
    <t>-427515426</t>
  </si>
  <si>
    <t>-947197224</t>
  </si>
  <si>
    <t>-265262010</t>
  </si>
  <si>
    <t>-1558856986</t>
  </si>
  <si>
    <t>1681725325</t>
  </si>
  <si>
    <t>-990092406</t>
  </si>
  <si>
    <t>1495667537</t>
  </si>
  <si>
    <t>588241194</t>
  </si>
  <si>
    <t>1289964701</t>
  </si>
  <si>
    <t>-1403860816</t>
  </si>
  <si>
    <t>241144680</t>
  </si>
  <si>
    <t>-653920880</t>
  </si>
  <si>
    <t>-1670873286</t>
  </si>
  <si>
    <t>-104537410</t>
  </si>
  <si>
    <t>278353348</t>
  </si>
  <si>
    <t>-255579038</t>
  </si>
  <si>
    <t>177347445</t>
  </si>
  <si>
    <t>-1306239375</t>
  </si>
  <si>
    <t>-838224222</t>
  </si>
  <si>
    <t>1018631572</t>
  </si>
  <si>
    <t>-2035605139</t>
  </si>
  <si>
    <t>541134481</t>
  </si>
  <si>
    <t>1095505488</t>
  </si>
  <si>
    <t>940970907</t>
  </si>
  <si>
    <t>1908806412</t>
  </si>
  <si>
    <t>1781181715</t>
  </si>
  <si>
    <t>-1185491534</t>
  </si>
  <si>
    <t>-1287293301</t>
  </si>
  <si>
    <t>-669947113</t>
  </si>
  <si>
    <t>-1657525114</t>
  </si>
  <si>
    <t>82463764</t>
  </si>
  <si>
    <t>-1925377689</t>
  </si>
  <si>
    <t>-1531640017</t>
  </si>
  <si>
    <t>-1980911370</t>
  </si>
  <si>
    <t>1967897939</t>
  </si>
  <si>
    <t>-1483480787</t>
  </si>
  <si>
    <t>1957056180</t>
  </si>
  <si>
    <t>12835272</t>
  </si>
  <si>
    <t>-447567321</t>
  </si>
  <si>
    <t>1516563450</t>
  </si>
  <si>
    <t>601488363</t>
  </si>
  <si>
    <t>-108749429</t>
  </si>
  <si>
    <t>-1904059597</t>
  </si>
  <si>
    <t>1751662541</t>
  </si>
  <si>
    <t>-2033399353</t>
  </si>
  <si>
    <t>-1949796780</t>
  </si>
  <si>
    <t>1558161111</t>
  </si>
  <si>
    <t>1194091309</t>
  </si>
  <si>
    <t>-528514384</t>
  </si>
  <si>
    <t>1737806648</t>
  </si>
  <si>
    <t>-216880008</t>
  </si>
  <si>
    <t>-1146468197</t>
  </si>
  <si>
    <t>89326727</t>
  </si>
  <si>
    <t>-640108974</t>
  </si>
  <si>
    <t>1258120917</t>
  </si>
  <si>
    <t>1168260313</t>
  </si>
  <si>
    <t>1599739764</t>
  </si>
  <si>
    <t>-1199893203</t>
  </si>
  <si>
    <t>1774073720</t>
  </si>
  <si>
    <t>1022413746</t>
  </si>
  <si>
    <t>1054363794</t>
  </si>
  <si>
    <t>392630226</t>
  </si>
  <si>
    <t>-923834998</t>
  </si>
  <si>
    <t>1778327133</t>
  </si>
  <si>
    <t>1760502160</t>
  </si>
  <si>
    <t>-1080540242</t>
  </si>
  <si>
    <t>-454101510</t>
  </si>
  <si>
    <t>(3,35+1,6)*2*1,5-2*1,5</t>
  </si>
  <si>
    <t>2102175547</t>
  </si>
  <si>
    <t>792256195</t>
  </si>
  <si>
    <t>1,36</t>
  </si>
  <si>
    <t>8,54</t>
  </si>
  <si>
    <t>13,9</t>
  </si>
  <si>
    <t>12 - 1.12 Sprcha</t>
  </si>
  <si>
    <t>1186257652</t>
  </si>
  <si>
    <t>79703050</t>
  </si>
  <si>
    <t>-1538032764</t>
  </si>
  <si>
    <t>(0,8+2*2)*0,2"kolem nové zárubně"</t>
  </si>
  <si>
    <t>-1113828011</t>
  </si>
  <si>
    <t>(3,35+1,6)*2*1-plotv</t>
  </si>
  <si>
    <t>1413209949</t>
  </si>
  <si>
    <t>1095534973</t>
  </si>
  <si>
    <t>-994464155</t>
  </si>
  <si>
    <t>1845566126</t>
  </si>
  <si>
    <t>(3,35+1,6)*2*2-0,8*2"obklady"</t>
  </si>
  <si>
    <t>845490266</t>
  </si>
  <si>
    <t>-1528413252</t>
  </si>
  <si>
    <t>-2020642786</t>
  </si>
  <si>
    <t>891428729</t>
  </si>
  <si>
    <t>840903921</t>
  </si>
  <si>
    <t>2063973303</t>
  </si>
  <si>
    <t>1757226826</t>
  </si>
  <si>
    <t>-629715444</t>
  </si>
  <si>
    <t>-632579160</t>
  </si>
  <si>
    <t>0,104*9 'Přepočtené koeficientem množství</t>
  </si>
  <si>
    <t>-277570755</t>
  </si>
  <si>
    <t>0,104</t>
  </si>
  <si>
    <t>-1552567797</t>
  </si>
  <si>
    <t>417455385</t>
  </si>
  <si>
    <t>594406798</t>
  </si>
  <si>
    <t>981118771</t>
  </si>
  <si>
    <t>-874609981</t>
  </si>
  <si>
    <t>-1674669588</t>
  </si>
  <si>
    <t>-1798253234</t>
  </si>
  <si>
    <t>-989621835</t>
  </si>
  <si>
    <t>2012548309</t>
  </si>
  <si>
    <t>437587619</t>
  </si>
  <si>
    <t>1477030114</t>
  </si>
  <si>
    <t>-1823031814</t>
  </si>
  <si>
    <t>582994071</t>
  </si>
  <si>
    <t>1299887269</t>
  </si>
  <si>
    <t>-284795253</t>
  </si>
  <si>
    <t>-2005173430</t>
  </si>
  <si>
    <t>-2055887966</t>
  </si>
  <si>
    <t>0,8*0,85*2</t>
  </si>
  <si>
    <t>-59467532</t>
  </si>
  <si>
    <t>21,16*1,05 'Přepočtené koeficientem množství</t>
  </si>
  <si>
    <t>1279131465</t>
  </si>
  <si>
    <t>-1969230623</t>
  </si>
  <si>
    <t>5,193</t>
  </si>
  <si>
    <t>1,039</t>
  </si>
  <si>
    <t>3,2</t>
  </si>
  <si>
    <t>26,2</t>
  </si>
  <si>
    <t>0,322</t>
  </si>
  <si>
    <t>0,519</t>
  </si>
  <si>
    <t>13 - 1.13 Sklad prádla</t>
  </si>
  <si>
    <t>8,2</t>
  </si>
  <si>
    <t>8,7</t>
  </si>
  <si>
    <t>22,693</t>
  </si>
  <si>
    <t>sdk</t>
  </si>
  <si>
    <t>2,345</t>
  </si>
  <si>
    <t>-1539697742</t>
  </si>
  <si>
    <t>-377673211</t>
  </si>
  <si>
    <t>740110708</t>
  </si>
  <si>
    <t>-1509565522</t>
  </si>
  <si>
    <t>969347884</t>
  </si>
  <si>
    <t>1,039*1,6 'Přepočtené koeficientem množství</t>
  </si>
  <si>
    <t>-1299287370</t>
  </si>
  <si>
    <t>-2079954388</t>
  </si>
  <si>
    <t>1335644554</t>
  </si>
  <si>
    <t>-942436303</t>
  </si>
  <si>
    <t>-1264410251</t>
  </si>
  <si>
    <t>(0,8+2*2)*0,2*2"kolem nových zárubní"</t>
  </si>
  <si>
    <t>-1690881896</t>
  </si>
  <si>
    <t>(3,35+1,55)*2*3-plotv</t>
  </si>
  <si>
    <t>721198749</t>
  </si>
  <si>
    <t>686980779</t>
  </si>
  <si>
    <t>3,35*1,55</t>
  </si>
  <si>
    <t>-954622715</t>
  </si>
  <si>
    <t>1094608665</t>
  </si>
  <si>
    <t>-351573251</t>
  </si>
  <si>
    <t>1573469361</t>
  </si>
  <si>
    <t>1694956464</t>
  </si>
  <si>
    <t>-836843962</t>
  </si>
  <si>
    <t>233145451</t>
  </si>
  <si>
    <t>10619949</t>
  </si>
  <si>
    <t>-401451602</t>
  </si>
  <si>
    <t>-106448975</t>
  </si>
  <si>
    <t>-1243818522</t>
  </si>
  <si>
    <t>-717385044</t>
  </si>
  <si>
    <t>345089133</t>
  </si>
  <si>
    <t>1614959792</t>
  </si>
  <si>
    <t>-1165427480</t>
  </si>
  <si>
    <t>1958813494</t>
  </si>
  <si>
    <t>818226524</t>
  </si>
  <si>
    <t>1233073066</t>
  </si>
  <si>
    <t>-1163648563</t>
  </si>
  <si>
    <t>2,399*9 'Přepočtené koeficientem množství</t>
  </si>
  <si>
    <t>1703067081</t>
  </si>
  <si>
    <t>-14331029</t>
  </si>
  <si>
    <t>2,478-1,179-0,75-0,021</t>
  </si>
  <si>
    <t>1188321751</t>
  </si>
  <si>
    <t>1739065008</t>
  </si>
  <si>
    <t>-1163354548</t>
  </si>
  <si>
    <t>-1028532319</t>
  </si>
  <si>
    <t>979442113</t>
  </si>
  <si>
    <t>5,193*0,0003 'Přepočtené koeficientem množství</t>
  </si>
  <si>
    <t>1460913587</t>
  </si>
  <si>
    <t>1111840198</t>
  </si>
  <si>
    <t>1,64*0,00035 'Přepočtené koeficientem množství</t>
  </si>
  <si>
    <t>839169042</t>
  </si>
  <si>
    <t>-242709912</t>
  </si>
  <si>
    <t>1350551969</t>
  </si>
  <si>
    <t>5,193*1,15 'Přepočtené koeficientem množství</t>
  </si>
  <si>
    <t>-2085277123</t>
  </si>
  <si>
    <t>-1818652455</t>
  </si>
  <si>
    <t>1,64*1,2 'Přepočtené koeficientem množství</t>
  </si>
  <si>
    <t>-1565808707</t>
  </si>
  <si>
    <t>1132033950</t>
  </si>
  <si>
    <t>2084654508</t>
  </si>
  <si>
    <t>5,193*2,04 'Přepočtené koeficientem množství</t>
  </si>
  <si>
    <t>1355813700</t>
  </si>
  <si>
    <t>1927603019</t>
  </si>
  <si>
    <t>1031472739</t>
  </si>
  <si>
    <t>5,193*1,1 'Přepočtené koeficientem množství</t>
  </si>
  <si>
    <t>-1718751070</t>
  </si>
  <si>
    <t>1057854868</t>
  </si>
  <si>
    <t>0,55+2*0,7+0,85+0,6*2</t>
  </si>
  <si>
    <t>1322205646</t>
  </si>
  <si>
    <t>168453295</t>
  </si>
  <si>
    <t>0,7*1,55+0,85*0,6+1,55*0,2+0,2*(0,8*2+0,6)</t>
  </si>
  <si>
    <t>-1178143834</t>
  </si>
  <si>
    <t>2,345*1,15 'Přepočtené koeficientem množství</t>
  </si>
  <si>
    <t>-234669457</t>
  </si>
  <si>
    <t>366836090</t>
  </si>
  <si>
    <t>-1030204249</t>
  </si>
  <si>
    <t>-1713684872</t>
  </si>
  <si>
    <t>-2101038383</t>
  </si>
  <si>
    <t>-752532944</t>
  </si>
  <si>
    <t>-850425861</t>
  </si>
  <si>
    <t>1173865080</t>
  </si>
  <si>
    <t>-1430816045</t>
  </si>
  <si>
    <t>1809349493</t>
  </si>
  <si>
    <t>684204547</t>
  </si>
  <si>
    <t>-1844446206</t>
  </si>
  <si>
    <t>(1,55+3,35)*2-0,8*2</t>
  </si>
  <si>
    <t>1528327429</t>
  </si>
  <si>
    <t>-743319397</t>
  </si>
  <si>
    <t>0,82*1,2 'Přepočtené koeficientem množství</t>
  </si>
  <si>
    <t>1490937983</t>
  </si>
  <si>
    <t>2097879922</t>
  </si>
  <si>
    <t>-1249129532</t>
  </si>
  <si>
    <t>2110200821</t>
  </si>
  <si>
    <t>-1966331721</t>
  </si>
  <si>
    <t>-2088476055</t>
  </si>
  <si>
    <t>pocdv*1,5</t>
  </si>
  <si>
    <t>1771434549</t>
  </si>
  <si>
    <t>1942253219</t>
  </si>
  <si>
    <t>282046685</t>
  </si>
  <si>
    <t>-419048428</t>
  </si>
  <si>
    <t>199227901</t>
  </si>
  <si>
    <t>-250792180</t>
  </si>
  <si>
    <t>5,193*1,05 'Přepočtené koeficientem množství</t>
  </si>
  <si>
    <t>-1009834952</t>
  </si>
  <si>
    <t>0,8*2*2</t>
  </si>
  <si>
    <t>612217072</t>
  </si>
  <si>
    <t>3,2*1,05 'Přepočtené koeficientem množství</t>
  </si>
  <si>
    <t>-1154153457</t>
  </si>
  <si>
    <t>(3,35+1,55)*2*1,5-2*1,5*2</t>
  </si>
  <si>
    <t>1838574315</t>
  </si>
  <si>
    <t>-1733451322</t>
  </si>
  <si>
    <t>3,96</t>
  </si>
  <si>
    <t>24,2</t>
  </si>
  <si>
    <t>9,28</t>
  </si>
  <si>
    <t>14 - 1.14 Prádelna</t>
  </si>
  <si>
    <t>21,42</t>
  </si>
  <si>
    <t>19,33</t>
  </si>
  <si>
    <t xml:space="preserve">    751 - Vzduchotechnika</t>
  </si>
  <si>
    <t>37660227</t>
  </si>
  <si>
    <t>1833053404</t>
  </si>
  <si>
    <t>-346710128</t>
  </si>
  <si>
    <t>1356666502</t>
  </si>
  <si>
    <t>1126845268</t>
  </si>
  <si>
    <t>1550528448</t>
  </si>
  <si>
    <t>1955033421</t>
  </si>
  <si>
    <t>2,2*1,8</t>
  </si>
  <si>
    <t>-1116947380</t>
  </si>
  <si>
    <t>-1308857563</t>
  </si>
  <si>
    <t>-858620750</t>
  </si>
  <si>
    <t>-1041566566</t>
  </si>
  <si>
    <t>-1966797570</t>
  </si>
  <si>
    <t>-1630111487</t>
  </si>
  <si>
    <t>-1855535443</t>
  </si>
  <si>
    <t>254390348</t>
  </si>
  <si>
    <t>206828614</t>
  </si>
  <si>
    <t>-380052253</t>
  </si>
  <si>
    <t>-729642453</t>
  </si>
  <si>
    <t>1821187717</t>
  </si>
  <si>
    <t>151405759</t>
  </si>
  <si>
    <t>-260924173</t>
  </si>
  <si>
    <t>1994048257</t>
  </si>
  <si>
    <t>1756972112</t>
  </si>
  <si>
    <t>-1527113038</t>
  </si>
  <si>
    <t>-452135156</t>
  </si>
  <si>
    <t>909227629</t>
  </si>
  <si>
    <t>1242225402</t>
  </si>
  <si>
    <t>27223951</t>
  </si>
  <si>
    <t>1363679274</t>
  </si>
  <si>
    <t>-978163257</t>
  </si>
  <si>
    <t>1124956160</t>
  </si>
  <si>
    <t>4,727*9 'Přepočtené koeficientem množství</t>
  </si>
  <si>
    <t>2025344671</t>
  </si>
  <si>
    <t>-88949728</t>
  </si>
  <si>
    <t>4,727-2,211-1,407-0,04</t>
  </si>
  <si>
    <t>-1275230468</t>
  </si>
  <si>
    <t>-2029672827</t>
  </si>
  <si>
    <t>1609448049</t>
  </si>
  <si>
    <t>2043869802</t>
  </si>
  <si>
    <t>-234720340</t>
  </si>
  <si>
    <t>-1844935227</t>
  </si>
  <si>
    <t>-714496208</t>
  </si>
  <si>
    <t>-447870733</t>
  </si>
  <si>
    <t>135931262</t>
  </si>
  <si>
    <t>-1018260389</t>
  </si>
  <si>
    <t>-686711286</t>
  </si>
  <si>
    <t>916031550</t>
  </si>
  <si>
    <t>-1808905254</t>
  </si>
  <si>
    <t>-1706776552</t>
  </si>
  <si>
    <t>552930204</t>
  </si>
  <si>
    <t>-2109959089</t>
  </si>
  <si>
    <t>1735668174</t>
  </si>
  <si>
    <t>240978026</t>
  </si>
  <si>
    <t>-214677207</t>
  </si>
  <si>
    <t>751</t>
  </si>
  <si>
    <t>Vzduchotechnika</t>
  </si>
  <si>
    <t>751398022</t>
  </si>
  <si>
    <t>Mtž větrací mřížky stěnové do 0,100 m2</t>
  </si>
  <si>
    <t>-1221255271</t>
  </si>
  <si>
    <t>55341413</t>
  </si>
  <si>
    <t>Stěnová mřížka 400x200 mm</t>
  </si>
  <si>
    <t>920997765</t>
  </si>
  <si>
    <t>751398821</t>
  </si>
  <si>
    <t>Demontáž větrací mřížky stěnové do průřezu 0,040 m2</t>
  </si>
  <si>
    <t>974162910</t>
  </si>
  <si>
    <t>1443478232</t>
  </si>
  <si>
    <t>1791906763</t>
  </si>
  <si>
    <t>1820021535</t>
  </si>
  <si>
    <t>471194009</t>
  </si>
  <si>
    <t>1845676408</t>
  </si>
  <si>
    <t>1557180916</t>
  </si>
  <si>
    <t>-1892663631</t>
  </si>
  <si>
    <t>-864045581</t>
  </si>
  <si>
    <t>878362656</t>
  </si>
  <si>
    <t>(3,35+3)*2*2-0,8*2+0,1*(2,2+1,8)</t>
  </si>
  <si>
    <t>1441677042</t>
  </si>
  <si>
    <t>(3,35+3)*2*1,8-0,8*1,8</t>
  </si>
  <si>
    <t>1288092383</t>
  </si>
  <si>
    <t>-7098506</t>
  </si>
  <si>
    <t>24,2*1,1 'Přepočtené koeficientem množství</t>
  </si>
  <si>
    <t>-1557098092</t>
  </si>
  <si>
    <t>-1839903976</t>
  </si>
  <si>
    <t>1790836668</t>
  </si>
  <si>
    <t>2*4+1,8*2</t>
  </si>
  <si>
    <t>696566198</t>
  </si>
  <si>
    <t>1301248079</t>
  </si>
  <si>
    <t>-1928964553</t>
  </si>
  <si>
    <t>-235375399</t>
  </si>
  <si>
    <t>460178150</t>
  </si>
  <si>
    <t>888534930</t>
  </si>
  <si>
    <t>1416885479</t>
  </si>
  <si>
    <t>-768048257</t>
  </si>
  <si>
    <t>-219820678</t>
  </si>
  <si>
    <t>517023125</t>
  </si>
  <si>
    <t>27,3</t>
  </si>
  <si>
    <t>5,46</t>
  </si>
  <si>
    <t>76,56</t>
  </si>
  <si>
    <t>1,693</t>
  </si>
  <si>
    <t>2,73</t>
  </si>
  <si>
    <t>30,4</t>
  </si>
  <si>
    <t>15 - 1.15 Chodba</t>
  </si>
  <si>
    <t>5,94</t>
  </si>
  <si>
    <t>29,4</t>
  </si>
  <si>
    <t>47,16</t>
  </si>
  <si>
    <t>-202101524</t>
  </si>
  <si>
    <t>1271553408</t>
  </si>
  <si>
    <t>-1771557986</t>
  </si>
  <si>
    <t>-1751280437</t>
  </si>
  <si>
    <t>-1832948526</t>
  </si>
  <si>
    <t>5,46*1,6 'Přepočtené koeficientem množství</t>
  </si>
  <si>
    <t>-723307505</t>
  </si>
  <si>
    <t>Přizdívka tvárnicemi pórobetonovými tl 100 mm</t>
  </si>
  <si>
    <t>1940950180</t>
  </si>
  <si>
    <t>0,9*2,5</t>
  </si>
  <si>
    <t>553940645</t>
  </si>
  <si>
    <t>(0,8+2*2)*0,2*9"kolem nových zárubní"</t>
  </si>
  <si>
    <t>(0,4+0,2)*2*0,1*9"kolem větr. mřížek"</t>
  </si>
  <si>
    <t>-1850287764</t>
  </si>
  <si>
    <t>(18,2+1,5)*2*2,4-plotv</t>
  </si>
  <si>
    <t>386915869</t>
  </si>
  <si>
    <t>-1398832097</t>
  </si>
  <si>
    <t>18,2*1,5</t>
  </si>
  <si>
    <t>1158883614</t>
  </si>
  <si>
    <t>1721900314</t>
  </si>
  <si>
    <t>9304995</t>
  </si>
  <si>
    <t>1393201554</t>
  </si>
  <si>
    <t>-2001035871</t>
  </si>
  <si>
    <t>1356862208</t>
  </si>
  <si>
    <t>1299399258</t>
  </si>
  <si>
    <t>(18,2+1,5)*2</t>
  </si>
  <si>
    <t>-1359882104</t>
  </si>
  <si>
    <t>-2050786065</t>
  </si>
  <si>
    <t>-154257853</t>
  </si>
  <si>
    <t>962031136</t>
  </si>
  <si>
    <t>Bourání příček z tvárnic nebo příčkovek tl do 150 mm</t>
  </si>
  <si>
    <t>514840887</t>
  </si>
  <si>
    <t>0,8*0,15</t>
  </si>
  <si>
    <t>-678349914</t>
  </si>
  <si>
    <t>-1429776280</t>
  </si>
  <si>
    <t>971033331</t>
  </si>
  <si>
    <t>Vybourání otvorů ve zdivu cihelném pl do 0,09 m2 na MVC nebo MV tl do 150 mm</t>
  </si>
  <si>
    <t>-321187715</t>
  </si>
  <si>
    <t>1088443140</t>
  </si>
  <si>
    <t>1735902319</t>
  </si>
  <si>
    <t>-421200527</t>
  </si>
  <si>
    <t>-240345013</t>
  </si>
  <si>
    <t>11,722*9 'Přepočtené koeficientem množství</t>
  </si>
  <si>
    <t>-1350856532</t>
  </si>
  <si>
    <t>6,006</t>
  </si>
  <si>
    <t>-149673497</t>
  </si>
  <si>
    <t>0,014</t>
  </si>
  <si>
    <t>-1819062264</t>
  </si>
  <si>
    <t>11,722-6,006-0,014-3,822-1,654</t>
  </si>
  <si>
    <t>-663824946</t>
  </si>
  <si>
    <t>3,822</t>
  </si>
  <si>
    <t>-2141050239</t>
  </si>
  <si>
    <t>1,654</t>
  </si>
  <si>
    <t>-119977204</t>
  </si>
  <si>
    <t>-537127354</t>
  </si>
  <si>
    <t>920737086</t>
  </si>
  <si>
    <t>27,3*0,0003 'Přepočtené koeficientem množství</t>
  </si>
  <si>
    <t>-1952071277</t>
  </si>
  <si>
    <t>790603205</t>
  </si>
  <si>
    <t>6,08*0,00035 'Přepočtené koeficientem množství</t>
  </si>
  <si>
    <t>-1913550090</t>
  </si>
  <si>
    <t>1036067870</t>
  </si>
  <si>
    <t>-937240614</t>
  </si>
  <si>
    <t>27,3*1,15 'Přepočtené koeficientem množství</t>
  </si>
  <si>
    <t>-1524769251</t>
  </si>
  <si>
    <t>-355991711</t>
  </si>
  <si>
    <t>6,08*1,2 'Přepočtené koeficientem množství</t>
  </si>
  <si>
    <t>1501140077</t>
  </si>
  <si>
    <t>1238540867</t>
  </si>
  <si>
    <t>-307908397</t>
  </si>
  <si>
    <t>27,3*2,04 'Přepočtené koeficientem množství</t>
  </si>
  <si>
    <t>-292121271</t>
  </si>
  <si>
    <t>1690378507</t>
  </si>
  <si>
    <t>-766615183</t>
  </si>
  <si>
    <t>27,3*1,1 'Přepočtené koeficientem množství</t>
  </si>
  <si>
    <t>-1909738266</t>
  </si>
  <si>
    <t>597450570</t>
  </si>
  <si>
    <t>-1541819166</t>
  </si>
  <si>
    <t>-589185104</t>
  </si>
  <si>
    <t>2091864942</t>
  </si>
  <si>
    <t>763131621</t>
  </si>
  <si>
    <t>Zpětná montáž SDK podhled</t>
  </si>
  <si>
    <t>-362275958</t>
  </si>
  <si>
    <t>339607777</t>
  </si>
  <si>
    <t>763131831</t>
  </si>
  <si>
    <t>Demontáž SDK podhledu s jednovrstvou nosnou kcí z ocelových profilů opláštění jednoduché</t>
  </si>
  <si>
    <t>947590730</t>
  </si>
  <si>
    <t>1044508131</t>
  </si>
  <si>
    <t>766660717</t>
  </si>
  <si>
    <t>Montáž dveřních křídel samozavírače na ocelovou zárubeň</t>
  </si>
  <si>
    <t>-1302101906</t>
  </si>
  <si>
    <t>54917265</t>
  </si>
  <si>
    <t xml:space="preserve">samozavírač dveří hydraulický </t>
  </si>
  <si>
    <t>351543254</t>
  </si>
  <si>
    <t>-556724631</t>
  </si>
  <si>
    <t>-356413597</t>
  </si>
  <si>
    <t>(1,5+18,2)*2-0,8*9-0,9*2</t>
  </si>
  <si>
    <t>1020583504</t>
  </si>
  <si>
    <t>2121018379</t>
  </si>
  <si>
    <t>3,04*1,2 'Přepočtené koeficientem množství</t>
  </si>
  <si>
    <t>-1263134681</t>
  </si>
  <si>
    <t>665338949</t>
  </si>
  <si>
    <t>468272476</t>
  </si>
  <si>
    <t>-2050849421</t>
  </si>
  <si>
    <t>450066756</t>
  </si>
  <si>
    <t>783306801</t>
  </si>
  <si>
    <t>Odstranění nátěru ze zámečnických konstrukcí obroušením</t>
  </si>
  <si>
    <t>-843758774</t>
  </si>
  <si>
    <t>2033218187</t>
  </si>
  <si>
    <t>1*1,5+0,9*2*2+0,6*0,6+4*0,6*0,2</t>
  </si>
  <si>
    <t>531424503</t>
  </si>
  <si>
    <t>-1719559546</t>
  </si>
  <si>
    <t>plostěn-akrylnat</t>
  </si>
  <si>
    <t>-1245318045</t>
  </si>
  <si>
    <t>-1255908714</t>
  </si>
  <si>
    <t>-300390159</t>
  </si>
  <si>
    <t>27,3*1,05 'Přepočtené koeficientem množství</t>
  </si>
  <si>
    <t>1190318993</t>
  </si>
  <si>
    <t>0,8*2*9+0,9*2*2</t>
  </si>
  <si>
    <t>-549045491</t>
  </si>
  <si>
    <t>18*1,05 'Přepočtené koeficientem množství</t>
  </si>
  <si>
    <t>2117336229</t>
  </si>
  <si>
    <t>(18,2+1,5)*2*1,5-2*1,5*9-0,9*1,5*2</t>
  </si>
  <si>
    <t>-536282357</t>
  </si>
  <si>
    <t>1287332681</t>
  </si>
  <si>
    <t>malby+plpodl</t>
  </si>
  <si>
    <t>dlsan</t>
  </si>
  <si>
    <t>delka sanace</t>
  </si>
  <si>
    <t>30,85</t>
  </si>
  <si>
    <t>zpsan</t>
  </si>
  <si>
    <t>zemní práce sanace</t>
  </si>
  <si>
    <t>1,851</t>
  </si>
  <si>
    <t>sanace</t>
  </si>
  <si>
    <t>sanace zdi</t>
  </si>
  <si>
    <t>0,926</t>
  </si>
  <si>
    <t>bedsan</t>
  </si>
  <si>
    <t>bednení základu sanace</t>
  </si>
  <si>
    <t>12,34</t>
  </si>
  <si>
    <t>dlsannos</t>
  </si>
  <si>
    <t>delka sanace nosných zdí</t>
  </si>
  <si>
    <t>40,8</t>
  </si>
  <si>
    <t>izolvod</t>
  </si>
  <si>
    <t>izolace vodorovná</t>
  </si>
  <si>
    <t>17,415</t>
  </si>
  <si>
    <t>izolsvi</t>
  </si>
  <si>
    <t>izolace svislá</t>
  </si>
  <si>
    <t>28,66</t>
  </si>
  <si>
    <t>16 - Opatření proti vzlínání vlhosti zdiva a stěn</t>
  </si>
  <si>
    <t xml:space="preserve">    2 - Zakládání</t>
  </si>
  <si>
    <t>VRN - Vedlejší rozpočtové náklady</t>
  </si>
  <si>
    <t xml:space="preserve">    VRN1 - Průzkumné, geodetické a projektové práce</t>
  </si>
  <si>
    <t>139001101</t>
  </si>
  <si>
    <t xml:space="preserve">Příplatek za ztížení vykopávky </t>
  </si>
  <si>
    <t>-350848909</t>
  </si>
  <si>
    <t>139751101</t>
  </si>
  <si>
    <t>Vykopávky v uzavřených prostorech v hornině třídy těžitelnosti I, skupiny 1 až 3 ručně</t>
  </si>
  <si>
    <t>-842818757</t>
  </si>
  <si>
    <t>3,4+3,35*2+3,35+6,95+7,1+3,35</t>
  </si>
  <si>
    <t>dlsan*0,3*0,2</t>
  </si>
  <si>
    <t>139911103</t>
  </si>
  <si>
    <t>Bourání kcí v hloubených vykopávkách ze zdiva cihelného nebo smíšeného na MC ručně</t>
  </si>
  <si>
    <t>-1069719947</t>
  </si>
  <si>
    <t>dlsan*0,15*0,2</t>
  </si>
  <si>
    <t>139911103R</t>
  </si>
  <si>
    <t xml:space="preserve">Příplatek za ztížené podmínky při bourání kcí v hloubených vykopávkách </t>
  </si>
  <si>
    <t>92509362</t>
  </si>
  <si>
    <t>2070459973</t>
  </si>
  <si>
    <t>950721570</t>
  </si>
  <si>
    <t>-298768303</t>
  </si>
  <si>
    <t>-1436335634</t>
  </si>
  <si>
    <t>1,851*1,6 'Přepočtené koeficientem množství</t>
  </si>
  <si>
    <t>1530762992</t>
  </si>
  <si>
    <t>Zakládání</t>
  </si>
  <si>
    <t>274313611</t>
  </si>
  <si>
    <t>Základové pásy z betonu tř. C 20/25</t>
  </si>
  <si>
    <t>-1146230341</t>
  </si>
  <si>
    <t>zpsan*1,035</t>
  </si>
  <si>
    <t>274313611R</t>
  </si>
  <si>
    <t xml:space="preserve">Příplatek za ztížené podmínky </t>
  </si>
  <si>
    <t>-1944568336</t>
  </si>
  <si>
    <t>274351121</t>
  </si>
  <si>
    <t>Zřízení bednění základových pasů rovného</t>
  </si>
  <si>
    <t>-1580354506</t>
  </si>
  <si>
    <t>dlsan*0,2*2</t>
  </si>
  <si>
    <t>274351122</t>
  </si>
  <si>
    <t>Odstranění bednění základových pasů rovného</t>
  </si>
  <si>
    <t>-1869732600</t>
  </si>
  <si>
    <t>985111213</t>
  </si>
  <si>
    <t>Odsekání betonu tl do 150 mm</t>
  </si>
  <si>
    <t>898610248</t>
  </si>
  <si>
    <t>4,7*8+1,6*2</t>
  </si>
  <si>
    <t>dlsannos*0,2</t>
  </si>
  <si>
    <t>985221101</t>
  </si>
  <si>
    <t>Doplnění zdiva cihlami do cementové malty</t>
  </si>
  <si>
    <t>-2116828310</t>
  </si>
  <si>
    <t>59610001</t>
  </si>
  <si>
    <t>cihla pálená plná do P15 290x140x65mm</t>
  </si>
  <si>
    <t>-1425589735</t>
  </si>
  <si>
    <t>dlsan*10</t>
  </si>
  <si>
    <t>985221119</t>
  </si>
  <si>
    <t>Příplatek za doplnění zdiva ve stísněném prostoru</t>
  </si>
  <si>
    <t>120788219</t>
  </si>
  <si>
    <t>1237675111</t>
  </si>
  <si>
    <t>-2118143132</t>
  </si>
  <si>
    <t>560408693</t>
  </si>
  <si>
    <t>-1433445759</t>
  </si>
  <si>
    <t>4,844*9 'Přepočtené koeficientem množství</t>
  </si>
  <si>
    <t>-264588627</t>
  </si>
  <si>
    <t>2,897</t>
  </si>
  <si>
    <t>1452467131</t>
  </si>
  <si>
    <t>1,759</t>
  </si>
  <si>
    <t>-958240103</t>
  </si>
  <si>
    <t>0,184</t>
  </si>
  <si>
    <t>2104477627</t>
  </si>
  <si>
    <t>998018001</t>
  </si>
  <si>
    <t>Přesun hmot ruční pro budovy v do 6 m</t>
  </si>
  <si>
    <t>1117088022</t>
  </si>
  <si>
    <t>2059689531</t>
  </si>
  <si>
    <t>dlsan*0,3+dlsannos*0,2</t>
  </si>
  <si>
    <t>-1551924193</t>
  </si>
  <si>
    <t>17,415*0,0003 'Přepočtené koeficientem množství</t>
  </si>
  <si>
    <t>-2077564496</t>
  </si>
  <si>
    <t>(dlsan*0,2+dlsannos*0,2)*2</t>
  </si>
  <si>
    <t>294261333</t>
  </si>
  <si>
    <t>28,66*0,00035 'Přepočtené koeficientem množství</t>
  </si>
  <si>
    <t>-884514214</t>
  </si>
  <si>
    <t>izolvod+izolsvi</t>
  </si>
  <si>
    <t>29027639</t>
  </si>
  <si>
    <t>1459106860</t>
  </si>
  <si>
    <t>17,415*1,15 'Přepočtené koeficientem množství</t>
  </si>
  <si>
    <t>-768775818</t>
  </si>
  <si>
    <t>-1314641239</t>
  </si>
  <si>
    <t>28,66*1,2 'Přepočtené koeficientem množství</t>
  </si>
  <si>
    <t>711199095</t>
  </si>
  <si>
    <t>Příplatek k izolacím proti zemní vlhkosti za plochu do 10 m2 natěradly za studena nebo za horka</t>
  </si>
  <si>
    <t>-957865630</t>
  </si>
  <si>
    <t>711199097</t>
  </si>
  <si>
    <t>Příplatek k izolacím proti zemní vlhkosti za plochu do 10 m2 pásy přitavením NAIP nebo termoplasty</t>
  </si>
  <si>
    <t>2129024927</t>
  </si>
  <si>
    <t>977131110</t>
  </si>
  <si>
    <t>Vrtání otvorů"na 1 m zdi"</t>
  </si>
  <si>
    <t>1114056048</t>
  </si>
  <si>
    <t>1/0,15"počet vrtů na 1 m"</t>
  </si>
  <si>
    <t>7*0,5"délka vrtů na 1 m"</t>
  </si>
  <si>
    <t>711491387</t>
  </si>
  <si>
    <t>Injektory"na 1 m zdi"</t>
  </si>
  <si>
    <t>1702513674</t>
  </si>
  <si>
    <t>7"ks na 1 m"</t>
  </si>
  <si>
    <t>711491385</t>
  </si>
  <si>
    <t>Injektáž"na 1 m zdi"</t>
  </si>
  <si>
    <t>1940968497</t>
  </si>
  <si>
    <t>24551269</t>
  </si>
  <si>
    <t>roztok křemičitý k vytvoření ochrany proti kapilárně vzlínající vlhkosti"na 1 m zdi"</t>
  </si>
  <si>
    <t>-1749475218</t>
  </si>
  <si>
    <t>"15 kg/m2"</t>
  </si>
  <si>
    <t>1*0,4"plocha 1 m zdiva"*15</t>
  </si>
  <si>
    <t>215492633</t>
  </si>
  <si>
    <t>VRN</t>
  </si>
  <si>
    <t>Vedlejší rozpočtové náklady</t>
  </si>
  <si>
    <t>VRN1</t>
  </si>
  <si>
    <t>Průzkumné, geodetické a projektové práce</t>
  </si>
  <si>
    <t>011002000</t>
  </si>
  <si>
    <t>Průzkumné práce- vlhkostní průzkum</t>
  </si>
  <si>
    <t>1024</t>
  </si>
  <si>
    <t>-1670513934</t>
  </si>
  <si>
    <t>17 - ZTI, ÚT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</si>
  <si>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</si>
  <si>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</si>
  <si>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</si>
  <si>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</t>
  </si>
  <si>
    <t>721</t>
  </si>
  <si>
    <t>Zdravotechnika - vnitřní kanalizace</t>
  </si>
  <si>
    <t>721111103R</t>
  </si>
  <si>
    <t>Kanalizace vnitřní</t>
  </si>
  <si>
    <t>-1709392684</t>
  </si>
  <si>
    <t>722</t>
  </si>
  <si>
    <t>Zdravotechnika - vnitřní vodovod</t>
  </si>
  <si>
    <t>722110112R</t>
  </si>
  <si>
    <t>Vodovod vnitřní</t>
  </si>
  <si>
    <t>801381044</t>
  </si>
  <si>
    <t>725</t>
  </si>
  <si>
    <t>Zdravotechnika - zařizovací předměty</t>
  </si>
  <si>
    <t>725111101R</t>
  </si>
  <si>
    <t>Zařizovací předměty</t>
  </si>
  <si>
    <t>-1903192053</t>
  </si>
  <si>
    <t>731</t>
  </si>
  <si>
    <t>Ústřední vytápění</t>
  </si>
  <si>
    <t>731110101R</t>
  </si>
  <si>
    <t>1090245704</t>
  </si>
  <si>
    <t>18 - EI</t>
  </si>
  <si>
    <t xml:space="preserve">    741 - Elektroinstalace - silnoproud</t>
  </si>
  <si>
    <t>612325111</t>
  </si>
  <si>
    <t>Vápenocementová hladká omítka rýh ve stěnách šířky do 150 mm</t>
  </si>
  <si>
    <t>-1712221475</t>
  </si>
  <si>
    <t>50*0,1*0,1</t>
  </si>
  <si>
    <t>620*0,03</t>
  </si>
  <si>
    <t>80*0,07</t>
  </si>
  <si>
    <t>30*0,15</t>
  </si>
  <si>
    <t>741</t>
  </si>
  <si>
    <t>Elektroinstalace - silnoproud</t>
  </si>
  <si>
    <t>741110001R</t>
  </si>
  <si>
    <t>Elektroinstalace viz. výkaz výměr</t>
  </si>
  <si>
    <t>432350141</t>
  </si>
  <si>
    <t>SEZNAM FIGUR</t>
  </si>
  <si>
    <t>Výměra</t>
  </si>
  <si>
    <t xml:space="preserve"> 01</t>
  </si>
  <si>
    <t>dlzábr</t>
  </si>
  <si>
    <t>2,1+2,2+2*2,45</t>
  </si>
  <si>
    <t>Použití figury:</t>
  </si>
  <si>
    <t>plbd</t>
  </si>
  <si>
    <t>pllatex</t>
  </si>
  <si>
    <t>plocha obkladu stěn</t>
  </si>
  <si>
    <t>plRSH</t>
  </si>
  <si>
    <t>plrozvaděčů a hydrantů</t>
  </si>
  <si>
    <t>1,3*1,3+0,8*0,8</t>
  </si>
  <si>
    <t>plstěn</t>
  </si>
  <si>
    <t>plocha stěn</t>
  </si>
  <si>
    <t>plstěn_1</t>
  </si>
  <si>
    <t>plstropu</t>
  </si>
  <si>
    <t>plzábr</t>
  </si>
  <si>
    <t>dlzábr*1,1</t>
  </si>
  <si>
    <t>stěny</t>
  </si>
  <si>
    <t xml:space="preserve"> 02</t>
  </si>
  <si>
    <t xml:space="preserve"> 03</t>
  </si>
  <si>
    <t xml:space="preserve"> 04</t>
  </si>
  <si>
    <t>kersokl</t>
  </si>
  <si>
    <t>pldl</t>
  </si>
  <si>
    <t>plobkl_1</t>
  </si>
  <si>
    <t xml:space="preserve"> 05</t>
  </si>
  <si>
    <t>tmelsdk</t>
  </si>
  <si>
    <t>(0,5+0,2)*2*0,05</t>
  </si>
  <si>
    <t xml:space="preserve"> 06</t>
  </si>
  <si>
    <t xml:space="preserve"> 07</t>
  </si>
  <si>
    <t xml:space="preserve"> 08</t>
  </si>
  <si>
    <t xml:space="preserve"> 09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</si>
  <si>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</si>
  <si>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</si>
  <si>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</si>
  <si>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</si>
  <si>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</si>
  <si>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</si>
  <si>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>plzár_1</t>
  </si>
  <si>
    <t xml:space="preserve"> 16</t>
  </si>
  <si>
    <t xml:space="preserve"> D Í L Č Í   V Ý K A Z   V Ý M Ě R</t>
  </si>
  <si>
    <t>Stavba: Stavební úpravy sprch a šaten TJ Milín        
Investor: OBEC MILÍN 11.května 27,Milín,262 31</t>
  </si>
  <si>
    <t>Zpracoval : Jan Hašek, Březnice 832,262 72</t>
  </si>
  <si>
    <t>R E K A P I T U L A C E</t>
  </si>
  <si>
    <t>označení</t>
  </si>
  <si>
    <t>název položky</t>
  </si>
  <si>
    <t>částka Kč</t>
  </si>
  <si>
    <t xml:space="preserve"> Rozváděč</t>
  </si>
  <si>
    <t xml:space="preserve"> Elektro-montáže </t>
  </si>
  <si>
    <t xml:space="preserve"> Nosný materiál-svítidla</t>
  </si>
  <si>
    <t xml:space="preserve"> Nosný materiál-ostatní</t>
  </si>
  <si>
    <t xml:space="preserve"> Zednické přípomoce</t>
  </si>
  <si>
    <t xml:space="preserve"> Ostatní</t>
  </si>
  <si>
    <t>C E L K E M   b e z   D P H</t>
  </si>
  <si>
    <t>Č á s t   D P H</t>
  </si>
  <si>
    <t xml:space="preserve"> základ DPH</t>
  </si>
  <si>
    <t xml:space="preserve"> částka DPH</t>
  </si>
  <si>
    <t xml:space="preserve"> základ bez DPH - kontrolní údaj</t>
  </si>
  <si>
    <t>C E L K E M   v č .   D P H</t>
  </si>
  <si>
    <t xml:space="preserve"> Vypracováno s použitím položek montážních ceníků RTS
 a položek orientačních cen materiálů.
   Určeno pouze pro potřebu hrubé cenové orientace.
  Ve výměrové části může sloužit jako podklad pro
vypracování smluvní ceny.
  Uvedené výrobky jsou standardem </t>
  </si>
  <si>
    <t>Rozvaděče</t>
  </si>
  <si>
    <t>p.č.</t>
  </si>
  <si>
    <t>číslo pol.</t>
  </si>
  <si>
    <t>m.j.</t>
  </si>
  <si>
    <t>množství</t>
  </si>
  <si>
    <t>cena Kč</t>
  </si>
  <si>
    <t>celkem Kč</t>
  </si>
  <si>
    <t xml:space="preserve"> 357-SC BM017310--</t>
  </si>
  <si>
    <t xml:space="preserve"> Rozváděč režie RK </t>
  </si>
  <si>
    <t>ks</t>
  </si>
  <si>
    <t xml:space="preserve"> ¤ AA-20%</t>
  </si>
  <si>
    <t xml:space="preserve"> Montážní,kompletační a pořiz.náklady 20%</t>
  </si>
  <si>
    <t>CELKEM</t>
  </si>
  <si>
    <t xml:space="preserve">4.1 - Elektro-montáže </t>
  </si>
  <si>
    <t xml:space="preserve"> 21 0010301R00</t>
  </si>
  <si>
    <t xml:space="preserve"> Krabice přístrojová</t>
  </si>
  <si>
    <t xml:space="preserve"> 22 0010351R00</t>
  </si>
  <si>
    <t xml:space="preserve"> Krabice rozbočná</t>
  </si>
  <si>
    <t xml:space="preserve"> 21 0100173R00</t>
  </si>
  <si>
    <t xml:space="preserve"> Ukončení celoplast. kabelů do 3x1,5 až 4mm2</t>
  </si>
  <si>
    <t xml:space="preserve"> 21 0010133R00</t>
  </si>
  <si>
    <t xml:space="preserve"> Trubka ochranná s nasunitím nebo našroubováním do 32mm</t>
  </si>
  <si>
    <t xml:space="preserve"> 21 0110001R00</t>
  </si>
  <si>
    <t xml:space="preserve"> Spínač zapuštěný jednopólový, řazení 1</t>
  </si>
  <si>
    <t xml:space="preserve"> 22 0110001R00</t>
  </si>
  <si>
    <t xml:space="preserve"> Spínač zapuštěný jednopólový, řazení 6</t>
  </si>
  <si>
    <t xml:space="preserve"> 23 0110001R00</t>
  </si>
  <si>
    <t xml:space="preserve"> Spínač zapuštěný jednopólový, řazení 7</t>
  </si>
  <si>
    <t xml:space="preserve"> 21 0111041R00</t>
  </si>
  <si>
    <t xml:space="preserve"> Montáž zásuvek 2P+PE</t>
  </si>
  <si>
    <t xml:space="preserve"> 21 0201039R00</t>
  </si>
  <si>
    <t xml:space="preserve"> Svítidlo - montáž</t>
  </si>
  <si>
    <t xml:space="preserve"> Připojení el. ohřívače TV</t>
  </si>
  <si>
    <t xml:space="preserve"> 21 0810005R00</t>
  </si>
  <si>
    <t xml:space="preserve"> Kabel CYKY-m 750 V do 3 x 2,5 mm2 pevně uložený</t>
  </si>
  <si>
    <t xml:space="preserve"> 21 0810015R00</t>
  </si>
  <si>
    <t xml:space="preserve"> Kabel CYKY-m 750 V do 5 x 4 mm2 pevně uložený</t>
  </si>
  <si>
    <t xml:space="preserve"> 22 0810015R00</t>
  </si>
  <si>
    <t xml:space="preserve"> Kabel CY 6 mm2  z/ž pospojování sprchy</t>
  </si>
  <si>
    <t xml:space="preserve"> ¤ PM-030%</t>
  </si>
  <si>
    <t xml:space="preserve"> Podružný materiál  3%</t>
  </si>
  <si>
    <t xml:space="preserve"> ¤ ZV-060%</t>
  </si>
  <si>
    <t xml:space="preserve"> Zednické výpomoce  6%</t>
  </si>
  <si>
    <t>4.1 - Elektro-montáže</t>
  </si>
  <si>
    <t>4.2 - Nosný materiál-svítidla</t>
  </si>
  <si>
    <t xml:space="preserve"> 348- 00100.01</t>
  </si>
  <si>
    <t xml:space="preserve"> Svítidlo led 54W,230V,IP65</t>
  </si>
  <si>
    <t xml:space="preserve"> 348- 00100.02</t>
  </si>
  <si>
    <t xml:space="preserve"> Svítidlo led 36W,230V,IP65</t>
  </si>
  <si>
    <t xml:space="preserve"> 348- 00100.03</t>
  </si>
  <si>
    <t xml:space="preserve"> Svítidlo led podhledové36W,230V,IP44</t>
  </si>
  <si>
    <t xml:space="preserve"> ¤ PN-030%</t>
  </si>
  <si>
    <t xml:space="preserve"> Pořizovací náklady 3%</t>
  </si>
  <si>
    <t xml:space="preserve"> ¤ PR-010=</t>
  </si>
  <si>
    <t xml:space="preserve"> Přesun 1%</t>
  </si>
  <si>
    <t>4.3 - Nosný materiál-ostatní</t>
  </si>
  <si>
    <t xml:space="preserve"> 341 11030R</t>
  </si>
  <si>
    <t xml:space="preserve"> Kabel silový s Cu jádrem 750 V CYKY 3-J x 1,5 mm2</t>
  </si>
  <si>
    <t xml:space="preserve"> 341 11032R</t>
  </si>
  <si>
    <t xml:space="preserve"> Kabel silový s Cu jádrem 750 V CYKY 3-J x 2,5 mm2</t>
  </si>
  <si>
    <t xml:space="preserve"> 341 11090R</t>
  </si>
  <si>
    <t xml:space="preserve"> Kabel silový s Cu jádrem 750 V CYKY 5-J x 4 mm2</t>
  </si>
  <si>
    <t xml:space="preserve"> 341 11102R</t>
  </si>
  <si>
    <t xml:space="preserve"> Kabel silový s Cu jádrem  CY 6 z/ž mm2</t>
  </si>
  <si>
    <t xml:space="preserve"> 345 36490R</t>
  </si>
  <si>
    <t xml:space="preserve"> Krabice elektroinstalační KU 68-1903</t>
  </si>
  <si>
    <t xml:space="preserve"> 345 35503</t>
  </si>
  <si>
    <t xml:space="preserve"> Krabice rozbočovací Sd-7L</t>
  </si>
  <si>
    <t xml:space="preserve"> 346 35503</t>
  </si>
  <si>
    <t xml:space="preserve"> Spínač 1pólový s krytem IP44, ř.1</t>
  </si>
  <si>
    <t xml:space="preserve"> Spínač 1pólový s krytem IP44, ř.6</t>
  </si>
  <si>
    <t xml:space="preserve"> Spínač 1pólový s krytem IP44, ř.7</t>
  </si>
  <si>
    <t xml:space="preserve"> 348 35503</t>
  </si>
  <si>
    <t xml:space="preserve"> Zásuvka 230V,16A,IP44</t>
  </si>
  <si>
    <t xml:space="preserve"> 346 71551R</t>
  </si>
  <si>
    <t xml:space="preserve"> Trubka elektroinstalační INS-RMl/T-25 s příslušenstvím</t>
  </si>
  <si>
    <t xml:space="preserve"> 347 71551R</t>
  </si>
  <si>
    <t xml:space="preserve"> Trubka elektroinstalační ohebná INS-FML25</t>
  </si>
  <si>
    <t>5 - Zednické přípomoce</t>
  </si>
  <si>
    <t xml:space="preserve"> Vysekání kapes nebo výklenku ve zdivu 7x7x5</t>
  </si>
  <si>
    <t xml:space="preserve"> Vysekání rýh pro montáž trubek a kabelů do 3cm</t>
  </si>
  <si>
    <t xml:space="preserve"> Vysekání rýh pro montáž trubek a kabelů přes 5 do 7cm</t>
  </si>
  <si>
    <t xml:space="preserve"> Vysekání rýh pro montáž trubek a kabelů přes 10 do 15cm</t>
  </si>
  <si>
    <t>4 - Ostatní</t>
  </si>
  <si>
    <t>6 - Ostatní</t>
  </si>
  <si>
    <t xml:space="preserve">  INFO  0702-DD</t>
  </si>
  <si>
    <t xml:space="preserve"> Demontáž stávající nevyužité instalace</t>
  </si>
  <si>
    <t xml:space="preserve">  INFO  0801-SK</t>
  </si>
  <si>
    <t xml:space="preserve"> Dokumentace skutečného provedení</t>
  </si>
  <si>
    <t xml:space="preserve"> Prováděcí dokumentace</t>
  </si>
  <si>
    <t xml:space="preserve"> Zařízení staveniště</t>
  </si>
  <si>
    <t xml:space="preserve"> Zajištění funkčnosti osvětlení ostatních prostor</t>
  </si>
  <si>
    <t xml:space="preserve"> Výchozí revize + součinnost ČEZ Distribuce</t>
  </si>
  <si>
    <t xml:space="preserve"> Doprava</t>
  </si>
  <si>
    <t>Výkaz výměr</t>
  </si>
  <si>
    <t>Akce: Stavební úpravy šaten a navazujících prostor TJ Milín č.p. 319</t>
  </si>
  <si>
    <t>Položka</t>
  </si>
  <si>
    <t>Cena/MJ</t>
  </si>
  <si>
    <t>Cena celkem</t>
  </si>
  <si>
    <t>Kanalizace - dodávka a montáž</t>
  </si>
  <si>
    <t>ležaté potrubí v zemi KG DN 150</t>
  </si>
  <si>
    <t>připojovací potrubí HT DN 50</t>
  </si>
  <si>
    <t>připojovacé potrubí HT DN 70</t>
  </si>
  <si>
    <t>úprava potrubí HT DN 100</t>
  </si>
  <si>
    <t>zkouška těsnosti</t>
  </si>
  <si>
    <t>soubor</t>
  </si>
  <si>
    <t xml:space="preserve">stavební připomoce </t>
  </si>
  <si>
    <t>přesun hmot</t>
  </si>
  <si>
    <t>ostatní materiál</t>
  </si>
  <si>
    <t>Kanalizace celkem</t>
  </si>
  <si>
    <t>Vodovod vnitřní - dodávka a montáž</t>
  </si>
  <si>
    <t>potrubí PPR PN 20 D 20 a D 25</t>
  </si>
  <si>
    <t>izolace 20/15 a 25/15</t>
  </si>
  <si>
    <t>tlaková zkouška, proplach a desinfekce</t>
  </si>
  <si>
    <t>Vodovod celkem</t>
  </si>
  <si>
    <t>Zařizovací předměty - dodávka a montáž</t>
  </si>
  <si>
    <t>demontáž WC kombi</t>
  </si>
  <si>
    <t>demontáž umyvadla včetně nástěnné baterie</t>
  </si>
  <si>
    <t>demontáž mycího žlabu včetně nástěnné baterie</t>
  </si>
  <si>
    <t>demontáž sprchové baterie včetně sprchového setu</t>
  </si>
  <si>
    <t>WC kombi</t>
  </si>
  <si>
    <t>umyvadlo 60 cm</t>
  </si>
  <si>
    <t>Plastová výlevka MULTISET NICOLL 60005010007 s odkládací soupravou 60006000005</t>
  </si>
  <si>
    <t>dřez pro technickou místnost Zelvo Maximus 610 white</t>
  </si>
  <si>
    <t>mycí žlab</t>
  </si>
  <si>
    <t>nástěnná baterie</t>
  </si>
  <si>
    <t>sprchová baterie včetně sprchového setu</t>
  </si>
  <si>
    <t>demontáž a zpětná montáž ohřívače vody včetně úpravy připojovacích rozvodů</t>
  </si>
  <si>
    <t>Zařizovací předměty celkem</t>
  </si>
  <si>
    <t>Ústřední vytápění - dodávka a montáž</t>
  </si>
  <si>
    <t>potrubí ocelové DN 25 včetně tvarovek</t>
  </si>
  <si>
    <t>demontáž otopných těles pro zpětné použití</t>
  </si>
  <si>
    <t>nátěr otopných těles</t>
  </si>
  <si>
    <t>zpětná montáž otopných těles</t>
  </si>
  <si>
    <t>nátěr vyditelnéhompotrubí</t>
  </si>
  <si>
    <t>vypuštění, napuštění a odvzdušnění topného systému</t>
  </si>
  <si>
    <t>tlaková zkouška</t>
  </si>
  <si>
    <t>Ústřední vytápění celkem</t>
  </si>
  <si>
    <t>Rekapitulace:</t>
  </si>
  <si>
    <t>Celkem bez DPH</t>
  </si>
  <si>
    <t>Datum: 15.8.2021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</si>
</sst>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indexed="0"/>
      <name val="Arial"/>
    </font>
    <font>
      <b/>
      <sz val="12"/>
      <color indexed="0"/>
      <name val="Arial"/>
    </font>
    <font>
      <sz val="10"/>
      <color indexed="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41" fillId="0" borderId="0" applyNumberFormat="0" applyFont="0" applyBorder="0" applyAlignment="0">
      <protection locked="0"/>
    </xf>
    <xf numFmtId="0" fontId="1" fillId="0" borderId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41" fillId="0" borderId="0" xfId="2" applyNumberFormat="1" applyFont="1" applyBorder="1" applyAlignment="1">
      <protection locked="0"/>
    </xf>
    <xf numFmtId="0" fontId="42" fillId="0" borderId="0" xfId="2" applyNumberFormat="1" applyFont="1" applyBorder="1" applyAlignment="1">
      <alignment horizontal="center" vertical="top" wrapText="1"/>
      <protection locked="0"/>
    </xf>
    <xf numFmtId="0" fontId="43" fillId="0" borderId="0" xfId="2" applyNumberFormat="1" applyFont="1" applyBorder="1" applyAlignment="1">
      <alignment vertical="top" wrapText="1"/>
      <protection locked="0"/>
    </xf>
    <xf numFmtId="0" fontId="43" fillId="0" borderId="0" xfId="2" applyNumberFormat="1" applyFont="1" applyBorder="1" applyAlignment="1">
      <protection locked="0"/>
    </xf>
    <xf numFmtId="0" fontId="41" fillId="0" borderId="0" xfId="2" applyNumberFormat="1" applyFont="1" applyBorder="1" applyAlignment="1">
      <alignment horizontal="center"/>
      <protection locked="0"/>
    </xf>
    <xf numFmtId="0" fontId="44" fillId="0" borderId="0" xfId="2" applyNumberFormat="1" applyFont="1" applyBorder="1" applyAlignment="1">
      <protection locked="0"/>
    </xf>
    <xf numFmtId="0" fontId="41" fillId="0" borderId="23" xfId="2" applyNumberFormat="1" applyFont="1" applyBorder="1" applyAlignment="1">
      <alignment horizontal="center" vertical="center"/>
      <protection locked="0"/>
    </xf>
    <xf numFmtId="0" fontId="41" fillId="0" borderId="24" xfId="2" applyNumberFormat="1" applyFont="1" applyBorder="1" applyAlignment="1">
      <alignment horizontal="center" vertical="center"/>
      <protection locked="0"/>
    </xf>
    <xf numFmtId="0" fontId="44" fillId="0" borderId="25" xfId="2" applyNumberFormat="1" applyFont="1" applyBorder="1" applyAlignment="1">
      <alignment horizontal="center" vertical="center"/>
      <protection locked="0"/>
    </xf>
    <xf numFmtId="0" fontId="43" fillId="0" borderId="26" xfId="2" applyNumberFormat="1" applyFont="1" applyBorder="1" applyAlignment="1">
      <protection locked="0"/>
    </xf>
    <xf numFmtId="0" fontId="43" fillId="0" borderId="27" xfId="2" applyNumberFormat="1" applyFont="1" applyFill="1" applyBorder="1" applyAlignment="1">
      <protection locked="0"/>
    </xf>
    <xf numFmtId="0" fontId="41" fillId="0" borderId="27" xfId="2" applyNumberFormat="1" applyFont="1" applyBorder="1" applyAlignment="1">
      <alignment horizontal="center"/>
      <protection locked="0"/>
    </xf>
    <xf numFmtId="3" fontId="44" fillId="0" borderId="28" xfId="2" applyNumberFormat="1" applyFont="1" applyFill="1" applyBorder="1" applyAlignment="1">
      <protection locked="0"/>
    </xf>
    <xf numFmtId="0" fontId="41" fillId="0" borderId="26" xfId="2" applyNumberFormat="1" applyFont="1" applyBorder="1" applyAlignment="1">
      <protection locked="0"/>
    </xf>
    <xf numFmtId="0" fontId="41" fillId="0" borderId="27" xfId="2" applyNumberFormat="1" applyFont="1" applyFill="1" applyBorder="1" applyAlignment="1">
      <protection locked="0"/>
    </xf>
    <xf numFmtId="0" fontId="41" fillId="0" borderId="27" xfId="2" applyNumberFormat="1" applyFont="1" applyBorder="1" applyAlignment="1">
      <protection locked="0"/>
    </xf>
    <xf numFmtId="0" fontId="41" fillId="0" borderId="23" xfId="2" applyNumberFormat="1" applyFont="1" applyBorder="1" applyAlignment="1">
      <protection locked="0"/>
    </xf>
    <xf numFmtId="0" fontId="41" fillId="0" borderId="24" xfId="2" applyNumberFormat="1" applyFont="1" applyBorder="1" applyAlignment="1">
      <alignment horizontal="center"/>
      <protection locked="0"/>
    </xf>
    <xf numFmtId="0" fontId="41" fillId="0" borderId="24" xfId="2" applyNumberFormat="1" applyFont="1" applyBorder="1" applyAlignment="1">
      <protection locked="0"/>
    </xf>
    <xf numFmtId="3" fontId="44" fillId="0" borderId="25" xfId="2" applyNumberFormat="1" applyFont="1" applyFill="1" applyBorder="1" applyAlignment="1">
      <protection locked="0"/>
    </xf>
    <xf numFmtId="0" fontId="44" fillId="0" borderId="0" xfId="2" applyNumberFormat="1" applyFont="1" applyFill="1" applyBorder="1" applyAlignment="1">
      <protection locked="0"/>
    </xf>
    <xf numFmtId="0" fontId="44" fillId="0" borderId="25" xfId="2" applyNumberFormat="1" applyFont="1" applyFill="1" applyBorder="1" applyAlignment="1">
      <alignment horizontal="center" vertical="center"/>
      <protection locked="0"/>
    </xf>
    <xf numFmtId="0" fontId="41" fillId="0" borderId="0" xfId="2" applyNumberFormat="1" applyFont="1" applyBorder="1" applyAlignment="1">
      <alignment horizontal="left" vertical="top" wrapText="1"/>
      <protection locked="0"/>
    </xf>
    <xf numFmtId="0" fontId="41" fillId="0" borderId="0" xfId="2" applyNumberFormat="1" applyFont="1" applyBorder="1" applyAlignment="1">
      <protection locked="0"/>
    </xf>
    <xf numFmtId="4" fontId="41" fillId="0" borderId="0" xfId="2" applyNumberFormat="1" applyFont="1" applyBorder="1" applyAlignment="1">
      <protection locked="0"/>
    </xf>
    <xf numFmtId="0" fontId="44" fillId="0" borderId="24" xfId="2" applyNumberFormat="1" applyFont="1" applyBorder="1" applyAlignment="1">
      <alignment horizontal="center" vertical="center"/>
      <protection locked="0"/>
    </xf>
    <xf numFmtId="0" fontId="41" fillId="0" borderId="26" xfId="2" applyNumberFormat="1" applyFont="1" applyBorder="1" applyAlignment="1">
      <alignment vertical="top"/>
      <protection locked="0"/>
    </xf>
    <xf numFmtId="0" fontId="41" fillId="0" borderId="27" xfId="2" applyNumberFormat="1" applyFont="1" applyBorder="1" applyAlignment="1">
      <alignment vertical="top"/>
      <protection locked="0"/>
    </xf>
    <xf numFmtId="0" fontId="41" fillId="0" borderId="27" xfId="2" applyNumberFormat="1" applyFont="1" applyBorder="1" applyAlignment="1">
      <alignment vertical="top" wrapText="1"/>
      <protection locked="0"/>
    </xf>
    <xf numFmtId="0" fontId="41" fillId="0" borderId="27" xfId="2" applyNumberFormat="1" applyFont="1" applyBorder="1" applyAlignment="1">
      <alignment horizontal="center" vertical="top"/>
      <protection locked="0"/>
    </xf>
    <xf numFmtId="4" fontId="44" fillId="0" borderId="27" xfId="2" applyNumberFormat="1" applyFont="1" applyBorder="1" applyAlignment="1">
      <alignment vertical="top"/>
      <protection locked="0"/>
    </xf>
    <xf numFmtId="4" fontId="44" fillId="0" borderId="28" xfId="2" applyNumberFormat="1" applyFont="1" applyBorder="1" applyAlignment="1">
      <alignment vertical="top"/>
      <protection locked="0"/>
    </xf>
    <xf numFmtId="0" fontId="44" fillId="0" borderId="24" xfId="2" applyNumberFormat="1" applyFont="1" applyBorder="1" applyAlignment="1">
      <protection locked="0"/>
    </xf>
    <xf numFmtId="4" fontId="44" fillId="0" borderId="25" xfId="2" applyNumberFormat="1" applyFont="1" applyBorder="1" applyAlignment="1">
      <protection locked="0"/>
    </xf>
    <xf numFmtId="4" fontId="44" fillId="0" borderId="0" xfId="2" applyNumberFormat="1" applyFont="1" applyBorder="1" applyAlignment="1">
      <protection locked="0"/>
    </xf>
    <xf numFmtId="0" fontId="41" fillId="5" borderId="27" xfId="2" applyNumberFormat="1" applyFont="1" applyFill="1" applyBorder="1" applyAlignment="1">
      <alignment vertical="top"/>
      <protection locked="0"/>
    </xf>
    <xf numFmtId="4" fontId="44" fillId="5" borderId="27" xfId="2" applyNumberFormat="1" applyFont="1" applyFill="1" applyBorder="1" applyAlignment="1">
      <alignment vertical="top"/>
      <protection locked="0"/>
    </xf>
    <xf numFmtId="4" fontId="44" fillId="5" borderId="28" xfId="2" applyNumberFormat="1" applyFont="1" applyFill="1" applyBorder="1" applyAlignment="1">
      <alignment vertical="top"/>
      <protection locked="0"/>
    </xf>
    <xf numFmtId="0" fontId="43" fillId="5" borderId="0" xfId="2" applyNumberFormat="1" applyFont="1" applyFill="1" applyBorder="1" applyAlignment="1">
      <protection locked="0"/>
    </xf>
    <xf numFmtId="0" fontId="43" fillId="0" borderId="27" xfId="2" applyNumberFormat="1" applyFont="1" applyBorder="1" applyAlignment="1">
      <alignment vertical="top" wrapText="1"/>
      <protection locked="0"/>
    </xf>
    <xf numFmtId="0" fontId="1" fillId="0" borderId="0" xfId="3" applyAlignment="1">
      <alignment horizontal="center"/>
    </xf>
    <xf numFmtId="0" fontId="1" fillId="0" borderId="0" xfId="3"/>
    <xf numFmtId="0" fontId="45" fillId="0" borderId="0" xfId="3" applyFont="1" applyAlignment="1">
      <alignment horizontal="center"/>
    </xf>
    <xf numFmtId="0" fontId="1" fillId="0" borderId="29" xfId="3" applyBorder="1" applyAlignment="1">
      <alignment horizontal="center"/>
    </xf>
    <xf numFmtId="0" fontId="1" fillId="0" borderId="30" xfId="3" applyBorder="1" applyAlignment="1">
      <alignment horizontal="center"/>
    </xf>
    <xf numFmtId="0" fontId="1" fillId="0" borderId="31" xfId="3" applyBorder="1" applyAlignment="1">
      <alignment horizontal="center"/>
    </xf>
    <xf numFmtId="0" fontId="46" fillId="0" borderId="32" xfId="3" applyFont="1" applyBorder="1"/>
    <xf numFmtId="0" fontId="1" fillId="0" borderId="33" xfId="3" applyBorder="1"/>
    <xf numFmtId="4" fontId="1" fillId="5" borderId="33" xfId="3" applyNumberFormat="1" applyFill="1" applyBorder="1"/>
    <xf numFmtId="4" fontId="1" fillId="0" borderId="34" xfId="3" applyNumberFormat="1" applyBorder="1"/>
    <xf numFmtId="0" fontId="1" fillId="0" borderId="32" xfId="3" applyBorder="1"/>
    <xf numFmtId="0" fontId="1" fillId="0" borderId="32" xfId="3" applyFont="1" applyBorder="1"/>
    <xf numFmtId="0" fontId="47" fillId="0" borderId="33" xfId="3" applyFont="1" applyBorder="1"/>
    <xf numFmtId="4" fontId="47" fillId="5" borderId="33" xfId="3" applyNumberFormat="1" applyFont="1" applyFill="1" applyBorder="1"/>
    <xf numFmtId="4" fontId="46" fillId="0" borderId="34" xfId="3" applyNumberFormat="1" applyFont="1" applyBorder="1"/>
    <xf numFmtId="0" fontId="1" fillId="0" borderId="32" xfId="3" applyBorder="1" applyAlignment="1">
      <alignment wrapText="1"/>
    </xf>
    <xf numFmtId="0" fontId="45" fillId="6" borderId="32" xfId="3" applyFont="1" applyFill="1" applyBorder="1"/>
    <xf numFmtId="0" fontId="45" fillId="6" borderId="33" xfId="3" applyFont="1" applyFill="1" applyBorder="1"/>
    <xf numFmtId="4" fontId="45" fillId="6" borderId="33" xfId="3" applyNumberFormat="1" applyFont="1" applyFill="1" applyBorder="1"/>
    <xf numFmtId="4" fontId="45" fillId="6" borderId="34" xfId="3" applyNumberFormat="1" applyFont="1" applyFill="1" applyBorder="1"/>
    <xf numFmtId="0" fontId="1" fillId="6" borderId="32" xfId="3" applyFont="1" applyFill="1" applyBorder="1"/>
    <xf numFmtId="0" fontId="1" fillId="6" borderId="33" xfId="3" applyFill="1" applyBorder="1"/>
    <xf numFmtId="4" fontId="1" fillId="6" borderId="33" xfId="3" applyNumberFormat="1" applyFill="1" applyBorder="1"/>
    <xf numFmtId="4" fontId="1" fillId="6" borderId="34" xfId="3" applyNumberFormat="1" applyFill="1" applyBorder="1"/>
    <xf numFmtId="0" fontId="45" fillId="6" borderId="35" xfId="3" applyFont="1" applyFill="1" applyBorder="1"/>
    <xf numFmtId="0" fontId="45" fillId="6" borderId="36" xfId="3" applyFont="1" applyFill="1" applyBorder="1"/>
    <xf numFmtId="4" fontId="45" fillId="6" borderId="36" xfId="3" applyNumberFormat="1" applyFont="1" applyFill="1" applyBorder="1"/>
    <xf numFmtId="4" fontId="45" fillId="6" borderId="37" xfId="3" applyNumberFormat="1" applyFont="1" applyFill="1" applyBorder="1"/>
  </cellXfs>
  <cellStyles count="4">
    <cellStyle name="Hypertextový odkaz" xfId="1" builtinId="8"/>
    <cellStyle name="normální" xfId="0" builtinId="0" customBuiltin="1"/>
    <cellStyle name="normální 2" xfId="2"/>
    <cellStyle name="normální 3" xf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2"/>
      <c r="AQ5" s="22"/>
      <c r="AR5" s="20"/>
      <c r="BE5" s="29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29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4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16.5" customHeight="1">
      <c r="B23" s="21"/>
      <c r="C23" s="22"/>
      <c r="D23" s="22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ROUND(AG94,2)</f>
        <v>0</v>
      </c>
      <c r="AL26" s="303"/>
      <c r="AM26" s="303"/>
      <c r="AN26" s="303"/>
      <c r="AO26" s="303"/>
      <c r="AP26" s="36"/>
      <c r="AQ26" s="36"/>
      <c r="AR26" s="39"/>
      <c r="BE26" s="29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37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38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39</v>
      </c>
      <c r="AL28" s="304"/>
      <c r="AM28" s="304"/>
      <c r="AN28" s="304"/>
      <c r="AO28" s="304"/>
      <c r="AP28" s="36"/>
      <c r="AQ28" s="36"/>
      <c r="AR28" s="39"/>
      <c r="BE28" s="294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07">
        <v>0.21</v>
      </c>
      <c r="M29" s="306"/>
      <c r="N29" s="306"/>
      <c r="O29" s="306"/>
      <c r="P29" s="306"/>
      <c r="Q29" s="41"/>
      <c r="R29" s="41"/>
      <c r="S29" s="41"/>
      <c r="T29" s="41"/>
      <c r="U29" s="41"/>
      <c r="V29" s="41"/>
      <c r="W29" s="305">
        <f>ROUND(AZ94,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1"/>
      <c r="AG29" s="41"/>
      <c r="AH29" s="41"/>
      <c r="AI29" s="41"/>
      <c r="AJ29" s="41"/>
      <c r="AK29" s="305">
        <f>ROUND(AV94, 2)</f>
        <v>0</v>
      </c>
      <c r="AL29" s="306"/>
      <c r="AM29" s="306"/>
      <c r="AN29" s="306"/>
      <c r="AO29" s="306"/>
      <c r="AP29" s="41"/>
      <c r="AQ29" s="41"/>
      <c r="AR29" s="42"/>
      <c r="BE29" s="295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07">
        <v>0.15</v>
      </c>
      <c r="M30" s="306"/>
      <c r="N30" s="306"/>
      <c r="O30" s="306"/>
      <c r="P30" s="306"/>
      <c r="Q30" s="41"/>
      <c r="R30" s="41"/>
      <c r="S30" s="41"/>
      <c r="T30" s="41"/>
      <c r="U30" s="41"/>
      <c r="V30" s="41"/>
      <c r="W30" s="305">
        <f>ROUND(BA94,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1"/>
      <c r="AG30" s="41"/>
      <c r="AH30" s="41"/>
      <c r="AI30" s="41"/>
      <c r="AJ30" s="41"/>
      <c r="AK30" s="305">
        <f>ROUND(AW94, 2)</f>
        <v>0</v>
      </c>
      <c r="AL30" s="306"/>
      <c r="AM30" s="306"/>
      <c r="AN30" s="306"/>
      <c r="AO30" s="306"/>
      <c r="AP30" s="41"/>
      <c r="AQ30" s="41"/>
      <c r="AR30" s="42"/>
      <c r="BE30" s="295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07">
        <v>0.21</v>
      </c>
      <c r="M31" s="306"/>
      <c r="N31" s="306"/>
      <c r="O31" s="306"/>
      <c r="P31" s="306"/>
      <c r="Q31" s="41"/>
      <c r="R31" s="41"/>
      <c r="S31" s="41"/>
      <c r="T31" s="41"/>
      <c r="U31" s="41"/>
      <c r="V31" s="41"/>
      <c r="W31" s="305">
        <f>ROUND(BB94,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1"/>
      <c r="AG31" s="41"/>
      <c r="AH31" s="41"/>
      <c r="AI31" s="41"/>
      <c r="AJ31" s="41"/>
      <c r="AK31" s="305">
        <v>0</v>
      </c>
      <c r="AL31" s="306"/>
      <c r="AM31" s="306"/>
      <c r="AN31" s="306"/>
      <c r="AO31" s="306"/>
      <c r="AP31" s="41"/>
      <c r="AQ31" s="41"/>
      <c r="AR31" s="42"/>
      <c r="BE31" s="295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07">
        <v>0.15</v>
      </c>
      <c r="M32" s="306"/>
      <c r="N32" s="306"/>
      <c r="O32" s="306"/>
      <c r="P32" s="306"/>
      <c r="Q32" s="41"/>
      <c r="R32" s="41"/>
      <c r="S32" s="41"/>
      <c r="T32" s="41"/>
      <c r="U32" s="41"/>
      <c r="V32" s="41"/>
      <c r="W32" s="305">
        <f>ROUND(BC94,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1"/>
      <c r="AG32" s="41"/>
      <c r="AH32" s="41"/>
      <c r="AI32" s="41"/>
      <c r="AJ32" s="41"/>
      <c r="AK32" s="305">
        <v>0</v>
      </c>
      <c r="AL32" s="306"/>
      <c r="AM32" s="306"/>
      <c r="AN32" s="306"/>
      <c r="AO32" s="306"/>
      <c r="AP32" s="41"/>
      <c r="AQ32" s="41"/>
      <c r="AR32" s="42"/>
      <c r="BE32" s="295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07">
        <v>0</v>
      </c>
      <c r="M33" s="306"/>
      <c r="N33" s="306"/>
      <c r="O33" s="306"/>
      <c r="P33" s="306"/>
      <c r="Q33" s="41"/>
      <c r="R33" s="41"/>
      <c r="S33" s="41"/>
      <c r="T33" s="41"/>
      <c r="U33" s="41"/>
      <c r="V33" s="41"/>
      <c r="W33" s="305">
        <f>ROUND(BD94,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1"/>
      <c r="AG33" s="41"/>
      <c r="AH33" s="41"/>
      <c r="AI33" s="41"/>
      <c r="AJ33" s="41"/>
      <c r="AK33" s="305">
        <v>0</v>
      </c>
      <c r="AL33" s="306"/>
      <c r="AM33" s="306"/>
      <c r="AN33" s="306"/>
      <c r="AO33" s="306"/>
      <c r="AP33" s="41"/>
      <c r="AQ33" s="41"/>
      <c r="AR33" s="42"/>
      <c r="BE33" s="29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1" t="s">
        <v>48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08">
        <f>SUM(AK26:AK33)</f>
        <v>0</v>
      </c>
      <c r="AL35" s="309"/>
      <c r="AM35" s="309"/>
      <c r="AN35" s="309"/>
      <c r="AO35" s="31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2021R005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0" t="str">
        <f>K6</f>
        <v>Stavební úpravy šaten a navazujících prostor TJ Milín č.p.319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Milín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16" t="str">
        <f>IF(AN8= "","",AN8)</f>
        <v>16. 8. 2021</v>
      </c>
      <c r="AN87" s="31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Milín, 11. května 27, 262 31 Milín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17" t="str">
        <f>IF(E17="","",E17)</f>
        <v>Ing. Jan hašek, Kamenická 832, 262 72 Březnice</v>
      </c>
      <c r="AN89" s="318"/>
      <c r="AO89" s="318"/>
      <c r="AP89" s="318"/>
      <c r="AQ89" s="36"/>
      <c r="AR89" s="39"/>
      <c r="AS89" s="320" t="s">
        <v>56</v>
      </c>
      <c r="AT89" s="32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17" t="str">
        <f>IF(E20="","",E20)</f>
        <v>Ing. Jitka Dupalová</v>
      </c>
      <c r="AN90" s="318"/>
      <c r="AO90" s="318"/>
      <c r="AP90" s="318"/>
      <c r="AQ90" s="36"/>
      <c r="AR90" s="39"/>
      <c r="AS90" s="322"/>
      <c r="AT90" s="32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24"/>
      <c r="AT91" s="32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6" t="s">
        <v>57</v>
      </c>
      <c r="D92" s="287"/>
      <c r="E92" s="287"/>
      <c r="F92" s="287"/>
      <c r="G92" s="287"/>
      <c r="H92" s="73"/>
      <c r="I92" s="289" t="s">
        <v>58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315" t="s">
        <v>59</v>
      </c>
      <c r="AH92" s="287"/>
      <c r="AI92" s="287"/>
      <c r="AJ92" s="287"/>
      <c r="AK92" s="287"/>
      <c r="AL92" s="287"/>
      <c r="AM92" s="287"/>
      <c r="AN92" s="289" t="s">
        <v>60</v>
      </c>
      <c r="AO92" s="287"/>
      <c r="AP92" s="319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ROUND(SUM(AG95:AG112),2)</f>
        <v>0</v>
      </c>
      <c r="AH94" s="292"/>
      <c r="AI94" s="292"/>
      <c r="AJ94" s="292"/>
      <c r="AK94" s="292"/>
      <c r="AL94" s="292"/>
      <c r="AM94" s="292"/>
      <c r="AN94" s="326">
        <f t="shared" ref="AN94:AN112" si="0">SUM(AG94,AT94)</f>
        <v>0</v>
      </c>
      <c r="AO94" s="326"/>
      <c r="AP94" s="326"/>
      <c r="AQ94" s="85" t="s">
        <v>1</v>
      </c>
      <c r="AR94" s="86"/>
      <c r="AS94" s="87">
        <f>ROUND(SUM(AS95:AS112),2)</f>
        <v>0</v>
      </c>
      <c r="AT94" s="88">
        <f t="shared" ref="AT94:AT112" si="1">ROUND(SUM(AV94:AW94),2)</f>
        <v>0</v>
      </c>
      <c r="AU94" s="89">
        <f>ROUND(SUM(AU95:AU112),5)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ROUND(SUM(AZ95:AZ112),2)</f>
        <v>0</v>
      </c>
      <c r="BA94" s="88">
        <f>ROUND(SUM(BA95:BA112),2)</f>
        <v>0</v>
      </c>
      <c r="BB94" s="88">
        <f>ROUND(SUM(BB95:BB112),2)</f>
        <v>0</v>
      </c>
      <c r="BC94" s="88">
        <f>ROUND(SUM(BC95:BC112),2)</f>
        <v>0</v>
      </c>
      <c r="BD94" s="90">
        <f>ROUND(SUM(BD95:BD112),2)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8" t="s">
        <v>81</v>
      </c>
      <c r="E95" s="288"/>
      <c r="F95" s="288"/>
      <c r="G95" s="288"/>
      <c r="H95" s="288"/>
      <c r="I95" s="96"/>
      <c r="J95" s="288" t="s">
        <v>82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313">
        <f>'01 - 1.01 Kabina dorost'!J30</f>
        <v>0</v>
      </c>
      <c r="AH95" s="314"/>
      <c r="AI95" s="314"/>
      <c r="AJ95" s="314"/>
      <c r="AK95" s="314"/>
      <c r="AL95" s="314"/>
      <c r="AM95" s="314"/>
      <c r="AN95" s="313">
        <f t="shared" si="0"/>
        <v>0</v>
      </c>
      <c r="AO95" s="314"/>
      <c r="AP95" s="314"/>
      <c r="AQ95" s="97" t="s">
        <v>83</v>
      </c>
      <c r="AR95" s="98"/>
      <c r="AS95" s="99">
        <v>0</v>
      </c>
      <c r="AT95" s="100">
        <f t="shared" si="1"/>
        <v>0</v>
      </c>
      <c r="AU95" s="101">
        <f>'01 - 1.01 Kabina dorost'!P125</f>
        <v>0</v>
      </c>
      <c r="AV95" s="100">
        <f>'01 - 1.01 Kabina dorost'!J33</f>
        <v>0</v>
      </c>
      <c r="AW95" s="100">
        <f>'01 - 1.01 Kabina dorost'!J34</f>
        <v>0</v>
      </c>
      <c r="AX95" s="100">
        <f>'01 - 1.01 Kabina dorost'!J35</f>
        <v>0</v>
      </c>
      <c r="AY95" s="100">
        <f>'01 - 1.01 Kabina dorost'!J36</f>
        <v>0</v>
      </c>
      <c r="AZ95" s="100">
        <f>'01 - 1.01 Kabina dorost'!F33</f>
        <v>0</v>
      </c>
      <c r="BA95" s="100">
        <f>'01 - 1.01 Kabina dorost'!F34</f>
        <v>0</v>
      </c>
      <c r="BB95" s="100">
        <f>'01 - 1.01 Kabina dorost'!F35</f>
        <v>0</v>
      </c>
      <c r="BC95" s="100">
        <f>'01 - 1.01 Kabina dorost'!F36</f>
        <v>0</v>
      </c>
      <c r="BD95" s="102">
        <f>'01 - 1.01 Kabina dorost'!F37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88" t="s">
        <v>87</v>
      </c>
      <c r="E96" s="288"/>
      <c r="F96" s="288"/>
      <c r="G96" s="288"/>
      <c r="H96" s="288"/>
      <c r="I96" s="96"/>
      <c r="J96" s="288" t="s">
        <v>88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313">
        <f>'02 - 1.02 Sprchy dorost'!J30</f>
        <v>0</v>
      </c>
      <c r="AH96" s="314"/>
      <c r="AI96" s="314"/>
      <c r="AJ96" s="314"/>
      <c r="AK96" s="314"/>
      <c r="AL96" s="314"/>
      <c r="AM96" s="314"/>
      <c r="AN96" s="313">
        <f t="shared" si="0"/>
        <v>0</v>
      </c>
      <c r="AO96" s="314"/>
      <c r="AP96" s="314"/>
      <c r="AQ96" s="97" t="s">
        <v>83</v>
      </c>
      <c r="AR96" s="98"/>
      <c r="AS96" s="99">
        <v>0</v>
      </c>
      <c r="AT96" s="100">
        <f t="shared" si="1"/>
        <v>0</v>
      </c>
      <c r="AU96" s="101">
        <f>'02 - 1.02 Sprchy dorost'!P124</f>
        <v>0</v>
      </c>
      <c r="AV96" s="100">
        <f>'02 - 1.02 Sprchy dorost'!J33</f>
        <v>0</v>
      </c>
      <c r="AW96" s="100">
        <f>'02 - 1.02 Sprchy dorost'!J34</f>
        <v>0</v>
      </c>
      <c r="AX96" s="100">
        <f>'02 - 1.02 Sprchy dorost'!J35</f>
        <v>0</v>
      </c>
      <c r="AY96" s="100">
        <f>'02 - 1.02 Sprchy dorost'!J36</f>
        <v>0</v>
      </c>
      <c r="AZ96" s="100">
        <f>'02 - 1.02 Sprchy dorost'!F33</f>
        <v>0</v>
      </c>
      <c r="BA96" s="100">
        <f>'02 - 1.02 Sprchy dorost'!F34</f>
        <v>0</v>
      </c>
      <c r="BB96" s="100">
        <f>'02 - 1.02 Sprchy dorost'!F35</f>
        <v>0</v>
      </c>
      <c r="BC96" s="100">
        <f>'02 - 1.02 Sprchy dorost'!F36</f>
        <v>0</v>
      </c>
      <c r="BD96" s="102">
        <f>'02 - 1.02 Sprchy dorost'!F37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88" t="s">
        <v>90</v>
      </c>
      <c r="E97" s="288"/>
      <c r="F97" s="288"/>
      <c r="G97" s="288"/>
      <c r="H97" s="288"/>
      <c r="I97" s="96"/>
      <c r="J97" s="288" t="s">
        <v>91</v>
      </c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313">
        <f>'03 - 1.03 Kabina přípravka'!J30</f>
        <v>0</v>
      </c>
      <c r="AH97" s="314"/>
      <c r="AI97" s="314"/>
      <c r="AJ97" s="314"/>
      <c r="AK97" s="314"/>
      <c r="AL97" s="314"/>
      <c r="AM97" s="314"/>
      <c r="AN97" s="313">
        <f t="shared" si="0"/>
        <v>0</v>
      </c>
      <c r="AO97" s="314"/>
      <c r="AP97" s="314"/>
      <c r="AQ97" s="97" t="s">
        <v>83</v>
      </c>
      <c r="AR97" s="98"/>
      <c r="AS97" s="99">
        <v>0</v>
      </c>
      <c r="AT97" s="100">
        <f t="shared" si="1"/>
        <v>0</v>
      </c>
      <c r="AU97" s="101">
        <f>'03 - 1.03 Kabina přípravka'!P130</f>
        <v>0</v>
      </c>
      <c r="AV97" s="100">
        <f>'03 - 1.03 Kabina přípravka'!J33</f>
        <v>0</v>
      </c>
      <c r="AW97" s="100">
        <f>'03 - 1.03 Kabina přípravka'!J34</f>
        <v>0</v>
      </c>
      <c r="AX97" s="100">
        <f>'03 - 1.03 Kabina přípravka'!J35</f>
        <v>0</v>
      </c>
      <c r="AY97" s="100">
        <f>'03 - 1.03 Kabina přípravka'!J36</f>
        <v>0</v>
      </c>
      <c r="AZ97" s="100">
        <f>'03 - 1.03 Kabina přípravka'!F33</f>
        <v>0</v>
      </c>
      <c r="BA97" s="100">
        <f>'03 - 1.03 Kabina přípravka'!F34</f>
        <v>0</v>
      </c>
      <c r="BB97" s="100">
        <f>'03 - 1.03 Kabina přípravka'!F35</f>
        <v>0</v>
      </c>
      <c r="BC97" s="100">
        <f>'03 - 1.03 Kabina přípravka'!F36</f>
        <v>0</v>
      </c>
      <c r="BD97" s="102">
        <f>'03 - 1.03 Kabina přípravka'!F37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88" t="s">
        <v>93</v>
      </c>
      <c r="E98" s="288"/>
      <c r="F98" s="288"/>
      <c r="G98" s="288"/>
      <c r="H98" s="288"/>
      <c r="I98" s="96"/>
      <c r="J98" s="288" t="s">
        <v>94</v>
      </c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313">
        <f>'04 - 1.04 Sprchy přípravka'!J30</f>
        <v>0</v>
      </c>
      <c r="AH98" s="314"/>
      <c r="AI98" s="314"/>
      <c r="AJ98" s="314"/>
      <c r="AK98" s="314"/>
      <c r="AL98" s="314"/>
      <c r="AM98" s="314"/>
      <c r="AN98" s="313">
        <f t="shared" si="0"/>
        <v>0</v>
      </c>
      <c r="AO98" s="314"/>
      <c r="AP98" s="314"/>
      <c r="AQ98" s="97" t="s">
        <v>83</v>
      </c>
      <c r="AR98" s="98"/>
      <c r="AS98" s="99">
        <v>0</v>
      </c>
      <c r="AT98" s="100">
        <f t="shared" si="1"/>
        <v>0</v>
      </c>
      <c r="AU98" s="101">
        <f>'04 - 1.04 Sprchy přípravka'!P132</f>
        <v>0</v>
      </c>
      <c r="AV98" s="100">
        <f>'04 - 1.04 Sprchy přípravka'!J33</f>
        <v>0</v>
      </c>
      <c r="AW98" s="100">
        <f>'04 - 1.04 Sprchy přípravka'!J34</f>
        <v>0</v>
      </c>
      <c r="AX98" s="100">
        <f>'04 - 1.04 Sprchy přípravka'!J35</f>
        <v>0</v>
      </c>
      <c r="AY98" s="100">
        <f>'04 - 1.04 Sprchy přípravka'!J36</f>
        <v>0</v>
      </c>
      <c r="AZ98" s="100">
        <f>'04 - 1.04 Sprchy přípravka'!F33</f>
        <v>0</v>
      </c>
      <c r="BA98" s="100">
        <f>'04 - 1.04 Sprchy přípravka'!F34</f>
        <v>0</v>
      </c>
      <c r="BB98" s="100">
        <f>'04 - 1.04 Sprchy přípravka'!F35</f>
        <v>0</v>
      </c>
      <c r="BC98" s="100">
        <f>'04 - 1.04 Sprchy přípravka'!F36</f>
        <v>0</v>
      </c>
      <c r="BD98" s="102">
        <f>'04 - 1.04 Sprchy přípravka'!F37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88" t="s">
        <v>96</v>
      </c>
      <c r="E99" s="288"/>
      <c r="F99" s="288"/>
      <c r="G99" s="288"/>
      <c r="H99" s="288"/>
      <c r="I99" s="96"/>
      <c r="J99" s="288" t="s">
        <v>97</v>
      </c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313">
        <f>'05 - 1.05 Kabina hosté 2'!J30</f>
        <v>0</v>
      </c>
      <c r="AH99" s="314"/>
      <c r="AI99" s="314"/>
      <c r="AJ99" s="314"/>
      <c r="AK99" s="314"/>
      <c r="AL99" s="314"/>
      <c r="AM99" s="314"/>
      <c r="AN99" s="313">
        <f t="shared" si="0"/>
        <v>0</v>
      </c>
      <c r="AO99" s="314"/>
      <c r="AP99" s="314"/>
      <c r="AQ99" s="97" t="s">
        <v>83</v>
      </c>
      <c r="AR99" s="98"/>
      <c r="AS99" s="99">
        <v>0</v>
      </c>
      <c r="AT99" s="100">
        <f t="shared" si="1"/>
        <v>0</v>
      </c>
      <c r="AU99" s="101">
        <f>'05 - 1.05 Kabina hosté 2'!P126</f>
        <v>0</v>
      </c>
      <c r="AV99" s="100">
        <f>'05 - 1.05 Kabina hosté 2'!J33</f>
        <v>0</v>
      </c>
      <c r="AW99" s="100">
        <f>'05 - 1.05 Kabina hosté 2'!J34</f>
        <v>0</v>
      </c>
      <c r="AX99" s="100">
        <f>'05 - 1.05 Kabina hosté 2'!J35</f>
        <v>0</v>
      </c>
      <c r="AY99" s="100">
        <f>'05 - 1.05 Kabina hosté 2'!J36</f>
        <v>0</v>
      </c>
      <c r="AZ99" s="100">
        <f>'05 - 1.05 Kabina hosté 2'!F33</f>
        <v>0</v>
      </c>
      <c r="BA99" s="100">
        <f>'05 - 1.05 Kabina hosté 2'!F34</f>
        <v>0</v>
      </c>
      <c r="BB99" s="100">
        <f>'05 - 1.05 Kabina hosté 2'!F35</f>
        <v>0</v>
      </c>
      <c r="BC99" s="100">
        <f>'05 - 1.05 Kabina hosté 2'!F36</f>
        <v>0</v>
      </c>
      <c r="BD99" s="102">
        <f>'05 - 1.05 Kabina hosté 2'!F37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7" customFormat="1" ht="16.5" customHeight="1">
      <c r="A100" s="93" t="s">
        <v>80</v>
      </c>
      <c r="B100" s="94"/>
      <c r="C100" s="95"/>
      <c r="D100" s="288" t="s">
        <v>99</v>
      </c>
      <c r="E100" s="288"/>
      <c r="F100" s="288"/>
      <c r="G100" s="288"/>
      <c r="H100" s="288"/>
      <c r="I100" s="96"/>
      <c r="J100" s="288" t="s">
        <v>100</v>
      </c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313">
        <f>'06 - 1.06 Sprchy hosté 2'!J30</f>
        <v>0</v>
      </c>
      <c r="AH100" s="314"/>
      <c r="AI100" s="314"/>
      <c r="AJ100" s="314"/>
      <c r="AK100" s="314"/>
      <c r="AL100" s="314"/>
      <c r="AM100" s="314"/>
      <c r="AN100" s="313">
        <f t="shared" si="0"/>
        <v>0</v>
      </c>
      <c r="AO100" s="314"/>
      <c r="AP100" s="314"/>
      <c r="AQ100" s="97" t="s">
        <v>83</v>
      </c>
      <c r="AR100" s="98"/>
      <c r="AS100" s="99">
        <v>0</v>
      </c>
      <c r="AT100" s="100">
        <f t="shared" si="1"/>
        <v>0</v>
      </c>
      <c r="AU100" s="101">
        <f>'06 - 1.06 Sprchy hosté 2'!P124</f>
        <v>0</v>
      </c>
      <c r="AV100" s="100">
        <f>'06 - 1.06 Sprchy hosté 2'!J33</f>
        <v>0</v>
      </c>
      <c r="AW100" s="100">
        <f>'06 - 1.06 Sprchy hosté 2'!J34</f>
        <v>0</v>
      </c>
      <c r="AX100" s="100">
        <f>'06 - 1.06 Sprchy hosté 2'!J35</f>
        <v>0</v>
      </c>
      <c r="AY100" s="100">
        <f>'06 - 1.06 Sprchy hosté 2'!J36</f>
        <v>0</v>
      </c>
      <c r="AZ100" s="100">
        <f>'06 - 1.06 Sprchy hosté 2'!F33</f>
        <v>0</v>
      </c>
      <c r="BA100" s="100">
        <f>'06 - 1.06 Sprchy hosté 2'!F34</f>
        <v>0</v>
      </c>
      <c r="BB100" s="100">
        <f>'06 - 1.06 Sprchy hosté 2'!F35</f>
        <v>0</v>
      </c>
      <c r="BC100" s="100">
        <f>'06 - 1.06 Sprchy hosté 2'!F36</f>
        <v>0</v>
      </c>
      <c r="BD100" s="102">
        <f>'06 - 1.06 Sprchy hosté 2'!F37</f>
        <v>0</v>
      </c>
      <c r="BT100" s="103" t="s">
        <v>84</v>
      </c>
      <c r="BV100" s="103" t="s">
        <v>78</v>
      </c>
      <c r="BW100" s="103" t="s">
        <v>101</v>
      </c>
      <c r="BX100" s="103" t="s">
        <v>5</v>
      </c>
      <c r="CL100" s="103" t="s">
        <v>1</v>
      </c>
      <c r="CM100" s="103" t="s">
        <v>86</v>
      </c>
    </row>
    <row r="101" spans="1:91" s="7" customFormat="1" ht="16.5" customHeight="1">
      <c r="A101" s="93" t="s">
        <v>80</v>
      </c>
      <c r="B101" s="94"/>
      <c r="C101" s="95"/>
      <c r="D101" s="288" t="s">
        <v>102</v>
      </c>
      <c r="E101" s="288"/>
      <c r="F101" s="288"/>
      <c r="G101" s="288"/>
      <c r="H101" s="288"/>
      <c r="I101" s="96"/>
      <c r="J101" s="288" t="s">
        <v>103</v>
      </c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313">
        <f>'07 - 1.07 Kabina hosté 1'!J30</f>
        <v>0</v>
      </c>
      <c r="AH101" s="314"/>
      <c r="AI101" s="314"/>
      <c r="AJ101" s="314"/>
      <c r="AK101" s="314"/>
      <c r="AL101" s="314"/>
      <c r="AM101" s="314"/>
      <c r="AN101" s="313">
        <f t="shared" si="0"/>
        <v>0</v>
      </c>
      <c r="AO101" s="314"/>
      <c r="AP101" s="314"/>
      <c r="AQ101" s="97" t="s">
        <v>83</v>
      </c>
      <c r="AR101" s="98"/>
      <c r="AS101" s="99">
        <v>0</v>
      </c>
      <c r="AT101" s="100">
        <f t="shared" si="1"/>
        <v>0</v>
      </c>
      <c r="AU101" s="101">
        <f>'07 - 1.07 Kabina hosté 1'!P126</f>
        <v>0</v>
      </c>
      <c r="AV101" s="100">
        <f>'07 - 1.07 Kabina hosté 1'!J33</f>
        <v>0</v>
      </c>
      <c r="AW101" s="100">
        <f>'07 - 1.07 Kabina hosté 1'!J34</f>
        <v>0</v>
      </c>
      <c r="AX101" s="100">
        <f>'07 - 1.07 Kabina hosté 1'!J35</f>
        <v>0</v>
      </c>
      <c r="AY101" s="100">
        <f>'07 - 1.07 Kabina hosté 1'!J36</f>
        <v>0</v>
      </c>
      <c r="AZ101" s="100">
        <f>'07 - 1.07 Kabina hosté 1'!F33</f>
        <v>0</v>
      </c>
      <c r="BA101" s="100">
        <f>'07 - 1.07 Kabina hosté 1'!F34</f>
        <v>0</v>
      </c>
      <c r="BB101" s="100">
        <f>'07 - 1.07 Kabina hosté 1'!F35</f>
        <v>0</v>
      </c>
      <c r="BC101" s="100">
        <f>'07 - 1.07 Kabina hosté 1'!F36</f>
        <v>0</v>
      </c>
      <c r="BD101" s="102">
        <f>'07 - 1.07 Kabina hosté 1'!F37</f>
        <v>0</v>
      </c>
      <c r="BT101" s="103" t="s">
        <v>84</v>
      </c>
      <c r="BV101" s="103" t="s">
        <v>78</v>
      </c>
      <c r="BW101" s="103" t="s">
        <v>104</v>
      </c>
      <c r="BX101" s="103" t="s">
        <v>5</v>
      </c>
      <c r="CL101" s="103" t="s">
        <v>1</v>
      </c>
      <c r="CM101" s="103" t="s">
        <v>86</v>
      </c>
    </row>
    <row r="102" spans="1:91" s="7" customFormat="1" ht="16.5" customHeight="1">
      <c r="A102" s="93" t="s">
        <v>80</v>
      </c>
      <c r="B102" s="94"/>
      <c r="C102" s="95"/>
      <c r="D102" s="288" t="s">
        <v>105</v>
      </c>
      <c r="E102" s="288"/>
      <c r="F102" s="288"/>
      <c r="G102" s="288"/>
      <c r="H102" s="288"/>
      <c r="I102" s="96"/>
      <c r="J102" s="288" t="s">
        <v>106</v>
      </c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313">
        <f>'08 - 1.08 Sprchy hosté 1'!J30</f>
        <v>0</v>
      </c>
      <c r="AH102" s="314"/>
      <c r="AI102" s="314"/>
      <c r="AJ102" s="314"/>
      <c r="AK102" s="314"/>
      <c r="AL102" s="314"/>
      <c r="AM102" s="314"/>
      <c r="AN102" s="313">
        <f t="shared" si="0"/>
        <v>0</v>
      </c>
      <c r="AO102" s="314"/>
      <c r="AP102" s="314"/>
      <c r="AQ102" s="97" t="s">
        <v>83</v>
      </c>
      <c r="AR102" s="98"/>
      <c r="AS102" s="99">
        <v>0</v>
      </c>
      <c r="AT102" s="100">
        <f t="shared" si="1"/>
        <v>0</v>
      </c>
      <c r="AU102" s="101">
        <f>'08 - 1.08 Sprchy hosté 1'!P131</f>
        <v>0</v>
      </c>
      <c r="AV102" s="100">
        <f>'08 - 1.08 Sprchy hosté 1'!J33</f>
        <v>0</v>
      </c>
      <c r="AW102" s="100">
        <f>'08 - 1.08 Sprchy hosté 1'!J34</f>
        <v>0</v>
      </c>
      <c r="AX102" s="100">
        <f>'08 - 1.08 Sprchy hosté 1'!J35</f>
        <v>0</v>
      </c>
      <c r="AY102" s="100">
        <f>'08 - 1.08 Sprchy hosté 1'!J36</f>
        <v>0</v>
      </c>
      <c r="AZ102" s="100">
        <f>'08 - 1.08 Sprchy hosté 1'!F33</f>
        <v>0</v>
      </c>
      <c r="BA102" s="100">
        <f>'08 - 1.08 Sprchy hosté 1'!F34</f>
        <v>0</v>
      </c>
      <c r="BB102" s="100">
        <f>'08 - 1.08 Sprchy hosté 1'!F35</f>
        <v>0</v>
      </c>
      <c r="BC102" s="100">
        <f>'08 - 1.08 Sprchy hosté 1'!F36</f>
        <v>0</v>
      </c>
      <c r="BD102" s="102">
        <f>'08 - 1.08 Sprchy hosté 1'!F37</f>
        <v>0</v>
      </c>
      <c r="BT102" s="103" t="s">
        <v>84</v>
      </c>
      <c r="BV102" s="103" t="s">
        <v>78</v>
      </c>
      <c r="BW102" s="103" t="s">
        <v>107</v>
      </c>
      <c r="BX102" s="103" t="s">
        <v>5</v>
      </c>
      <c r="CL102" s="103" t="s">
        <v>1</v>
      </c>
      <c r="CM102" s="103" t="s">
        <v>86</v>
      </c>
    </row>
    <row r="103" spans="1:91" s="7" customFormat="1" ht="16.5" customHeight="1">
      <c r="A103" s="93" t="s">
        <v>80</v>
      </c>
      <c r="B103" s="94"/>
      <c r="C103" s="95"/>
      <c r="D103" s="288" t="s">
        <v>108</v>
      </c>
      <c r="E103" s="288"/>
      <c r="F103" s="288"/>
      <c r="G103" s="288"/>
      <c r="H103" s="288"/>
      <c r="I103" s="96"/>
      <c r="J103" s="288" t="s">
        <v>109</v>
      </c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313">
        <f>'09 - 1.09 Sklad'!J30</f>
        <v>0</v>
      </c>
      <c r="AH103" s="314"/>
      <c r="AI103" s="314"/>
      <c r="AJ103" s="314"/>
      <c r="AK103" s="314"/>
      <c r="AL103" s="314"/>
      <c r="AM103" s="314"/>
      <c r="AN103" s="313">
        <f t="shared" si="0"/>
        <v>0</v>
      </c>
      <c r="AO103" s="314"/>
      <c r="AP103" s="314"/>
      <c r="AQ103" s="97" t="s">
        <v>83</v>
      </c>
      <c r="AR103" s="98"/>
      <c r="AS103" s="99">
        <v>0</v>
      </c>
      <c r="AT103" s="100">
        <f t="shared" si="1"/>
        <v>0</v>
      </c>
      <c r="AU103" s="101">
        <f>'09 - 1.09 Sklad'!P130</f>
        <v>0</v>
      </c>
      <c r="AV103" s="100">
        <f>'09 - 1.09 Sklad'!J33</f>
        <v>0</v>
      </c>
      <c r="AW103" s="100">
        <f>'09 - 1.09 Sklad'!J34</f>
        <v>0</v>
      </c>
      <c r="AX103" s="100">
        <f>'09 - 1.09 Sklad'!J35</f>
        <v>0</v>
      </c>
      <c r="AY103" s="100">
        <f>'09 - 1.09 Sklad'!J36</f>
        <v>0</v>
      </c>
      <c r="AZ103" s="100">
        <f>'09 - 1.09 Sklad'!F33</f>
        <v>0</v>
      </c>
      <c r="BA103" s="100">
        <f>'09 - 1.09 Sklad'!F34</f>
        <v>0</v>
      </c>
      <c r="BB103" s="100">
        <f>'09 - 1.09 Sklad'!F35</f>
        <v>0</v>
      </c>
      <c r="BC103" s="100">
        <f>'09 - 1.09 Sklad'!F36</f>
        <v>0</v>
      </c>
      <c r="BD103" s="102">
        <f>'09 - 1.09 Sklad'!F37</f>
        <v>0</v>
      </c>
      <c r="BT103" s="103" t="s">
        <v>84</v>
      </c>
      <c r="BV103" s="103" t="s">
        <v>78</v>
      </c>
      <c r="BW103" s="103" t="s">
        <v>110</v>
      </c>
      <c r="BX103" s="103" t="s">
        <v>5</v>
      </c>
      <c r="CL103" s="103" t="s">
        <v>1</v>
      </c>
      <c r="CM103" s="103" t="s">
        <v>86</v>
      </c>
    </row>
    <row r="104" spans="1:91" s="7" customFormat="1" ht="16.5" customHeight="1">
      <c r="A104" s="93" t="s">
        <v>80</v>
      </c>
      <c r="B104" s="94"/>
      <c r="C104" s="95"/>
      <c r="D104" s="288" t="s">
        <v>111</v>
      </c>
      <c r="E104" s="288"/>
      <c r="F104" s="288"/>
      <c r="G104" s="288"/>
      <c r="H104" s="288"/>
      <c r="I104" s="96"/>
      <c r="J104" s="288" t="s">
        <v>112</v>
      </c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313">
        <f>'10 - 1.10 Sklad míčů'!J30</f>
        <v>0</v>
      </c>
      <c r="AH104" s="314"/>
      <c r="AI104" s="314"/>
      <c r="AJ104" s="314"/>
      <c r="AK104" s="314"/>
      <c r="AL104" s="314"/>
      <c r="AM104" s="314"/>
      <c r="AN104" s="313">
        <f t="shared" si="0"/>
        <v>0</v>
      </c>
      <c r="AO104" s="314"/>
      <c r="AP104" s="314"/>
      <c r="AQ104" s="97" t="s">
        <v>83</v>
      </c>
      <c r="AR104" s="98"/>
      <c r="AS104" s="99">
        <v>0</v>
      </c>
      <c r="AT104" s="100">
        <f t="shared" si="1"/>
        <v>0</v>
      </c>
      <c r="AU104" s="101">
        <f>'10 - 1.10 Sklad míčů'!P131</f>
        <v>0</v>
      </c>
      <c r="AV104" s="100">
        <f>'10 - 1.10 Sklad míčů'!J33</f>
        <v>0</v>
      </c>
      <c r="AW104" s="100">
        <f>'10 - 1.10 Sklad míčů'!J34</f>
        <v>0</v>
      </c>
      <c r="AX104" s="100">
        <f>'10 - 1.10 Sklad míčů'!J35</f>
        <v>0</v>
      </c>
      <c r="AY104" s="100">
        <f>'10 - 1.10 Sklad míčů'!J36</f>
        <v>0</v>
      </c>
      <c r="AZ104" s="100">
        <f>'10 - 1.10 Sklad míčů'!F33</f>
        <v>0</v>
      </c>
      <c r="BA104" s="100">
        <f>'10 - 1.10 Sklad míčů'!F34</f>
        <v>0</v>
      </c>
      <c r="BB104" s="100">
        <f>'10 - 1.10 Sklad míčů'!F35</f>
        <v>0</v>
      </c>
      <c r="BC104" s="100">
        <f>'10 - 1.10 Sklad míčů'!F36</f>
        <v>0</v>
      </c>
      <c r="BD104" s="102">
        <f>'10 - 1.10 Sklad míčů'!F37</f>
        <v>0</v>
      </c>
      <c r="BT104" s="103" t="s">
        <v>84</v>
      </c>
      <c r="BV104" s="103" t="s">
        <v>78</v>
      </c>
      <c r="BW104" s="103" t="s">
        <v>113</v>
      </c>
      <c r="BX104" s="103" t="s">
        <v>5</v>
      </c>
      <c r="CL104" s="103" t="s">
        <v>1</v>
      </c>
      <c r="CM104" s="103" t="s">
        <v>86</v>
      </c>
    </row>
    <row r="105" spans="1:91" s="7" customFormat="1" ht="16.5" customHeight="1">
      <c r="A105" s="93" t="s">
        <v>80</v>
      </c>
      <c r="B105" s="94"/>
      <c r="C105" s="95"/>
      <c r="D105" s="288" t="s">
        <v>114</v>
      </c>
      <c r="E105" s="288"/>
      <c r="F105" s="288"/>
      <c r="G105" s="288"/>
      <c r="H105" s="288"/>
      <c r="I105" s="96"/>
      <c r="J105" s="288" t="s">
        <v>115</v>
      </c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313">
        <f>'11 - 1.11 Šatna personál'!J30</f>
        <v>0</v>
      </c>
      <c r="AH105" s="314"/>
      <c r="AI105" s="314"/>
      <c r="AJ105" s="314"/>
      <c r="AK105" s="314"/>
      <c r="AL105" s="314"/>
      <c r="AM105" s="314"/>
      <c r="AN105" s="313">
        <f t="shared" si="0"/>
        <v>0</v>
      </c>
      <c r="AO105" s="314"/>
      <c r="AP105" s="314"/>
      <c r="AQ105" s="97" t="s">
        <v>83</v>
      </c>
      <c r="AR105" s="98"/>
      <c r="AS105" s="99">
        <v>0</v>
      </c>
      <c r="AT105" s="100">
        <f t="shared" si="1"/>
        <v>0</v>
      </c>
      <c r="AU105" s="101">
        <f>'11 - 1.11 Šatna personál'!P130</f>
        <v>0</v>
      </c>
      <c r="AV105" s="100">
        <f>'11 - 1.11 Šatna personál'!J33</f>
        <v>0</v>
      </c>
      <c r="AW105" s="100">
        <f>'11 - 1.11 Šatna personál'!J34</f>
        <v>0</v>
      </c>
      <c r="AX105" s="100">
        <f>'11 - 1.11 Šatna personál'!J35</f>
        <v>0</v>
      </c>
      <c r="AY105" s="100">
        <f>'11 - 1.11 Šatna personál'!J36</f>
        <v>0</v>
      </c>
      <c r="AZ105" s="100">
        <f>'11 - 1.11 Šatna personál'!F33</f>
        <v>0</v>
      </c>
      <c r="BA105" s="100">
        <f>'11 - 1.11 Šatna personál'!F34</f>
        <v>0</v>
      </c>
      <c r="BB105" s="100">
        <f>'11 - 1.11 Šatna personál'!F35</f>
        <v>0</v>
      </c>
      <c r="BC105" s="100">
        <f>'11 - 1.11 Šatna personál'!F36</f>
        <v>0</v>
      </c>
      <c r="BD105" s="102">
        <f>'11 - 1.11 Šatna personál'!F37</f>
        <v>0</v>
      </c>
      <c r="BT105" s="103" t="s">
        <v>84</v>
      </c>
      <c r="BV105" s="103" t="s">
        <v>78</v>
      </c>
      <c r="BW105" s="103" t="s">
        <v>116</v>
      </c>
      <c r="BX105" s="103" t="s">
        <v>5</v>
      </c>
      <c r="CL105" s="103" t="s">
        <v>1</v>
      </c>
      <c r="CM105" s="103" t="s">
        <v>86</v>
      </c>
    </row>
    <row r="106" spans="1:91" s="7" customFormat="1" ht="16.5" customHeight="1">
      <c r="A106" s="93" t="s">
        <v>80</v>
      </c>
      <c r="B106" s="94"/>
      <c r="C106" s="95"/>
      <c r="D106" s="288" t="s">
        <v>117</v>
      </c>
      <c r="E106" s="288"/>
      <c r="F106" s="288"/>
      <c r="G106" s="288"/>
      <c r="H106" s="288"/>
      <c r="I106" s="96"/>
      <c r="J106" s="288" t="s">
        <v>118</v>
      </c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313">
        <f>'12 - 1.12 Sprcha'!J30</f>
        <v>0</v>
      </c>
      <c r="AH106" s="314"/>
      <c r="AI106" s="314"/>
      <c r="AJ106" s="314"/>
      <c r="AK106" s="314"/>
      <c r="AL106" s="314"/>
      <c r="AM106" s="314"/>
      <c r="AN106" s="313">
        <f t="shared" si="0"/>
        <v>0</v>
      </c>
      <c r="AO106" s="314"/>
      <c r="AP106" s="314"/>
      <c r="AQ106" s="97" t="s">
        <v>83</v>
      </c>
      <c r="AR106" s="98"/>
      <c r="AS106" s="99">
        <v>0</v>
      </c>
      <c r="AT106" s="100">
        <f t="shared" si="1"/>
        <v>0</v>
      </c>
      <c r="AU106" s="101">
        <f>'12 - 1.12 Sprcha'!P125</f>
        <v>0</v>
      </c>
      <c r="AV106" s="100">
        <f>'12 - 1.12 Sprcha'!J33</f>
        <v>0</v>
      </c>
      <c r="AW106" s="100">
        <f>'12 - 1.12 Sprcha'!J34</f>
        <v>0</v>
      </c>
      <c r="AX106" s="100">
        <f>'12 - 1.12 Sprcha'!J35</f>
        <v>0</v>
      </c>
      <c r="AY106" s="100">
        <f>'12 - 1.12 Sprcha'!J36</f>
        <v>0</v>
      </c>
      <c r="AZ106" s="100">
        <f>'12 - 1.12 Sprcha'!F33</f>
        <v>0</v>
      </c>
      <c r="BA106" s="100">
        <f>'12 - 1.12 Sprcha'!F34</f>
        <v>0</v>
      </c>
      <c r="BB106" s="100">
        <f>'12 - 1.12 Sprcha'!F35</f>
        <v>0</v>
      </c>
      <c r="BC106" s="100">
        <f>'12 - 1.12 Sprcha'!F36</f>
        <v>0</v>
      </c>
      <c r="BD106" s="102">
        <f>'12 - 1.12 Sprcha'!F37</f>
        <v>0</v>
      </c>
      <c r="BT106" s="103" t="s">
        <v>84</v>
      </c>
      <c r="BV106" s="103" t="s">
        <v>78</v>
      </c>
      <c r="BW106" s="103" t="s">
        <v>119</v>
      </c>
      <c r="BX106" s="103" t="s">
        <v>5</v>
      </c>
      <c r="CL106" s="103" t="s">
        <v>1</v>
      </c>
      <c r="CM106" s="103" t="s">
        <v>86</v>
      </c>
    </row>
    <row r="107" spans="1:91" s="7" customFormat="1" ht="16.5" customHeight="1">
      <c r="A107" s="93" t="s">
        <v>80</v>
      </c>
      <c r="B107" s="94"/>
      <c r="C107" s="95"/>
      <c r="D107" s="288" t="s">
        <v>120</v>
      </c>
      <c r="E107" s="288"/>
      <c r="F107" s="288"/>
      <c r="G107" s="288"/>
      <c r="H107" s="288"/>
      <c r="I107" s="96"/>
      <c r="J107" s="288" t="s">
        <v>121</v>
      </c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313">
        <f>'13 - 1.13 Sklad prádla'!J30</f>
        <v>0</v>
      </c>
      <c r="AH107" s="314"/>
      <c r="AI107" s="314"/>
      <c r="AJ107" s="314"/>
      <c r="AK107" s="314"/>
      <c r="AL107" s="314"/>
      <c r="AM107" s="314"/>
      <c r="AN107" s="313">
        <f t="shared" si="0"/>
        <v>0</v>
      </c>
      <c r="AO107" s="314"/>
      <c r="AP107" s="314"/>
      <c r="AQ107" s="97" t="s">
        <v>83</v>
      </c>
      <c r="AR107" s="98"/>
      <c r="AS107" s="99">
        <v>0</v>
      </c>
      <c r="AT107" s="100">
        <f t="shared" si="1"/>
        <v>0</v>
      </c>
      <c r="AU107" s="101">
        <f>'13 - 1.13 Sklad prádla'!P131</f>
        <v>0</v>
      </c>
      <c r="AV107" s="100">
        <f>'13 - 1.13 Sklad prádla'!J33</f>
        <v>0</v>
      </c>
      <c r="AW107" s="100">
        <f>'13 - 1.13 Sklad prádla'!J34</f>
        <v>0</v>
      </c>
      <c r="AX107" s="100">
        <f>'13 - 1.13 Sklad prádla'!J35</f>
        <v>0</v>
      </c>
      <c r="AY107" s="100">
        <f>'13 - 1.13 Sklad prádla'!J36</f>
        <v>0</v>
      </c>
      <c r="AZ107" s="100">
        <f>'13 - 1.13 Sklad prádla'!F33</f>
        <v>0</v>
      </c>
      <c r="BA107" s="100">
        <f>'13 - 1.13 Sklad prádla'!F34</f>
        <v>0</v>
      </c>
      <c r="BB107" s="100">
        <f>'13 - 1.13 Sklad prádla'!F35</f>
        <v>0</v>
      </c>
      <c r="BC107" s="100">
        <f>'13 - 1.13 Sklad prádla'!F36</f>
        <v>0</v>
      </c>
      <c r="BD107" s="102">
        <f>'13 - 1.13 Sklad prádla'!F37</f>
        <v>0</v>
      </c>
      <c r="BT107" s="103" t="s">
        <v>84</v>
      </c>
      <c r="BV107" s="103" t="s">
        <v>78</v>
      </c>
      <c r="BW107" s="103" t="s">
        <v>122</v>
      </c>
      <c r="BX107" s="103" t="s">
        <v>5</v>
      </c>
      <c r="CL107" s="103" t="s">
        <v>1</v>
      </c>
      <c r="CM107" s="103" t="s">
        <v>86</v>
      </c>
    </row>
    <row r="108" spans="1:91" s="7" customFormat="1" ht="16.5" customHeight="1">
      <c r="A108" s="93" t="s">
        <v>80</v>
      </c>
      <c r="B108" s="94"/>
      <c r="C108" s="95"/>
      <c r="D108" s="288" t="s">
        <v>123</v>
      </c>
      <c r="E108" s="288"/>
      <c r="F108" s="288"/>
      <c r="G108" s="288"/>
      <c r="H108" s="288"/>
      <c r="I108" s="96"/>
      <c r="J108" s="288" t="s">
        <v>124</v>
      </c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313">
        <f>'14 - 1.14 Prádelna'!J30</f>
        <v>0</v>
      </c>
      <c r="AH108" s="314"/>
      <c r="AI108" s="314"/>
      <c r="AJ108" s="314"/>
      <c r="AK108" s="314"/>
      <c r="AL108" s="314"/>
      <c r="AM108" s="314"/>
      <c r="AN108" s="313">
        <f t="shared" si="0"/>
        <v>0</v>
      </c>
      <c r="AO108" s="314"/>
      <c r="AP108" s="314"/>
      <c r="AQ108" s="97" t="s">
        <v>83</v>
      </c>
      <c r="AR108" s="98"/>
      <c r="AS108" s="99">
        <v>0</v>
      </c>
      <c r="AT108" s="100">
        <f t="shared" si="1"/>
        <v>0</v>
      </c>
      <c r="AU108" s="101">
        <f>'14 - 1.14 Prádelna'!P131</f>
        <v>0</v>
      </c>
      <c r="AV108" s="100">
        <f>'14 - 1.14 Prádelna'!J33</f>
        <v>0</v>
      </c>
      <c r="AW108" s="100">
        <f>'14 - 1.14 Prádelna'!J34</f>
        <v>0</v>
      </c>
      <c r="AX108" s="100">
        <f>'14 - 1.14 Prádelna'!J35</f>
        <v>0</v>
      </c>
      <c r="AY108" s="100">
        <f>'14 - 1.14 Prádelna'!J36</f>
        <v>0</v>
      </c>
      <c r="AZ108" s="100">
        <f>'14 - 1.14 Prádelna'!F33</f>
        <v>0</v>
      </c>
      <c r="BA108" s="100">
        <f>'14 - 1.14 Prádelna'!F34</f>
        <v>0</v>
      </c>
      <c r="BB108" s="100">
        <f>'14 - 1.14 Prádelna'!F35</f>
        <v>0</v>
      </c>
      <c r="BC108" s="100">
        <f>'14 - 1.14 Prádelna'!F36</f>
        <v>0</v>
      </c>
      <c r="BD108" s="102">
        <f>'14 - 1.14 Prádelna'!F37</f>
        <v>0</v>
      </c>
      <c r="BT108" s="103" t="s">
        <v>84</v>
      </c>
      <c r="BV108" s="103" t="s">
        <v>78</v>
      </c>
      <c r="BW108" s="103" t="s">
        <v>125</v>
      </c>
      <c r="BX108" s="103" t="s">
        <v>5</v>
      </c>
      <c r="CL108" s="103" t="s">
        <v>1</v>
      </c>
      <c r="CM108" s="103" t="s">
        <v>86</v>
      </c>
    </row>
    <row r="109" spans="1:91" s="7" customFormat="1" ht="16.5" customHeight="1">
      <c r="A109" s="93" t="s">
        <v>80</v>
      </c>
      <c r="B109" s="94"/>
      <c r="C109" s="95"/>
      <c r="D109" s="288" t="s">
        <v>8</v>
      </c>
      <c r="E109" s="288"/>
      <c r="F109" s="288"/>
      <c r="G109" s="288"/>
      <c r="H109" s="288"/>
      <c r="I109" s="96"/>
      <c r="J109" s="288" t="s">
        <v>126</v>
      </c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313">
        <f>'15 - 1.15 Chodba'!J30</f>
        <v>0</v>
      </c>
      <c r="AH109" s="314"/>
      <c r="AI109" s="314"/>
      <c r="AJ109" s="314"/>
      <c r="AK109" s="314"/>
      <c r="AL109" s="314"/>
      <c r="AM109" s="314"/>
      <c r="AN109" s="313">
        <f t="shared" si="0"/>
        <v>0</v>
      </c>
      <c r="AO109" s="314"/>
      <c r="AP109" s="314"/>
      <c r="AQ109" s="97" t="s">
        <v>83</v>
      </c>
      <c r="AR109" s="98"/>
      <c r="AS109" s="99">
        <v>0</v>
      </c>
      <c r="AT109" s="100">
        <f t="shared" si="1"/>
        <v>0</v>
      </c>
      <c r="AU109" s="101">
        <f>'15 - 1.15 Chodba'!P132</f>
        <v>0</v>
      </c>
      <c r="AV109" s="100">
        <f>'15 - 1.15 Chodba'!J33</f>
        <v>0</v>
      </c>
      <c r="AW109" s="100">
        <f>'15 - 1.15 Chodba'!J34</f>
        <v>0</v>
      </c>
      <c r="AX109" s="100">
        <f>'15 - 1.15 Chodba'!J35</f>
        <v>0</v>
      </c>
      <c r="AY109" s="100">
        <f>'15 - 1.15 Chodba'!J36</f>
        <v>0</v>
      </c>
      <c r="AZ109" s="100">
        <f>'15 - 1.15 Chodba'!F33</f>
        <v>0</v>
      </c>
      <c r="BA109" s="100">
        <f>'15 - 1.15 Chodba'!F34</f>
        <v>0</v>
      </c>
      <c r="BB109" s="100">
        <f>'15 - 1.15 Chodba'!F35</f>
        <v>0</v>
      </c>
      <c r="BC109" s="100">
        <f>'15 - 1.15 Chodba'!F36</f>
        <v>0</v>
      </c>
      <c r="BD109" s="102">
        <f>'15 - 1.15 Chodba'!F37</f>
        <v>0</v>
      </c>
      <c r="BT109" s="103" t="s">
        <v>84</v>
      </c>
      <c r="BV109" s="103" t="s">
        <v>78</v>
      </c>
      <c r="BW109" s="103" t="s">
        <v>127</v>
      </c>
      <c r="BX109" s="103" t="s">
        <v>5</v>
      </c>
      <c r="CL109" s="103" t="s">
        <v>1</v>
      </c>
      <c r="CM109" s="103" t="s">
        <v>86</v>
      </c>
    </row>
    <row r="110" spans="1:91" s="7" customFormat="1" ht="24.75" customHeight="1">
      <c r="A110" s="93" t="s">
        <v>80</v>
      </c>
      <c r="B110" s="94"/>
      <c r="C110" s="95"/>
      <c r="D110" s="288" t="s">
        <v>128</v>
      </c>
      <c r="E110" s="288"/>
      <c r="F110" s="288"/>
      <c r="G110" s="288"/>
      <c r="H110" s="288"/>
      <c r="I110" s="96"/>
      <c r="J110" s="288" t="s">
        <v>129</v>
      </c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313">
        <f>'16 - Opatření proti vzlín...'!J30</f>
        <v>0</v>
      </c>
      <c r="AH110" s="314"/>
      <c r="AI110" s="314"/>
      <c r="AJ110" s="314"/>
      <c r="AK110" s="314"/>
      <c r="AL110" s="314"/>
      <c r="AM110" s="314"/>
      <c r="AN110" s="313">
        <f t="shared" si="0"/>
        <v>0</v>
      </c>
      <c r="AO110" s="314"/>
      <c r="AP110" s="314"/>
      <c r="AQ110" s="97" t="s">
        <v>83</v>
      </c>
      <c r="AR110" s="98"/>
      <c r="AS110" s="99">
        <v>0</v>
      </c>
      <c r="AT110" s="100">
        <f t="shared" si="1"/>
        <v>0</v>
      </c>
      <c r="AU110" s="101">
        <f>'16 - Opatření proti vzlín...'!P126</f>
        <v>0</v>
      </c>
      <c r="AV110" s="100">
        <f>'16 - Opatření proti vzlín...'!J33</f>
        <v>0</v>
      </c>
      <c r="AW110" s="100">
        <f>'16 - Opatření proti vzlín...'!J34</f>
        <v>0</v>
      </c>
      <c r="AX110" s="100">
        <f>'16 - Opatření proti vzlín...'!J35</f>
        <v>0</v>
      </c>
      <c r="AY110" s="100">
        <f>'16 - Opatření proti vzlín...'!J36</f>
        <v>0</v>
      </c>
      <c r="AZ110" s="100">
        <f>'16 - Opatření proti vzlín...'!F33</f>
        <v>0</v>
      </c>
      <c r="BA110" s="100">
        <f>'16 - Opatření proti vzlín...'!F34</f>
        <v>0</v>
      </c>
      <c r="BB110" s="100">
        <f>'16 - Opatření proti vzlín...'!F35</f>
        <v>0</v>
      </c>
      <c r="BC110" s="100">
        <f>'16 - Opatření proti vzlín...'!F36</f>
        <v>0</v>
      </c>
      <c r="BD110" s="102">
        <f>'16 - Opatření proti vzlín...'!F37</f>
        <v>0</v>
      </c>
      <c r="BT110" s="103" t="s">
        <v>84</v>
      </c>
      <c r="BV110" s="103" t="s">
        <v>78</v>
      </c>
      <c r="BW110" s="103" t="s">
        <v>130</v>
      </c>
      <c r="BX110" s="103" t="s">
        <v>5</v>
      </c>
      <c r="CL110" s="103" t="s">
        <v>1</v>
      </c>
      <c r="CM110" s="103" t="s">
        <v>86</v>
      </c>
    </row>
    <row r="111" spans="1:91" s="7" customFormat="1" ht="16.5" customHeight="1">
      <c r="A111" s="93" t="s">
        <v>80</v>
      </c>
      <c r="B111" s="94"/>
      <c r="C111" s="95"/>
      <c r="D111" s="288" t="s">
        <v>131</v>
      </c>
      <c r="E111" s="288"/>
      <c r="F111" s="288"/>
      <c r="G111" s="288"/>
      <c r="H111" s="288"/>
      <c r="I111" s="96"/>
      <c r="J111" s="288" t="s">
        <v>132</v>
      </c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313">
        <f>'17 - ZTI, ÚT'!J30</f>
        <v>0</v>
      </c>
      <c r="AH111" s="314"/>
      <c r="AI111" s="314"/>
      <c r="AJ111" s="314"/>
      <c r="AK111" s="314"/>
      <c r="AL111" s="314"/>
      <c r="AM111" s="314"/>
      <c r="AN111" s="313">
        <f t="shared" si="0"/>
        <v>0</v>
      </c>
      <c r="AO111" s="314"/>
      <c r="AP111" s="314"/>
      <c r="AQ111" s="97" t="s">
        <v>83</v>
      </c>
      <c r="AR111" s="98"/>
      <c r="AS111" s="99">
        <v>0</v>
      </c>
      <c r="AT111" s="100">
        <f t="shared" si="1"/>
        <v>0</v>
      </c>
      <c r="AU111" s="101">
        <f>'17 - ZTI, ÚT'!P121</f>
        <v>0</v>
      </c>
      <c r="AV111" s="100">
        <f>'17 - ZTI, ÚT'!J33</f>
        <v>0</v>
      </c>
      <c r="AW111" s="100">
        <f>'17 - ZTI, ÚT'!J34</f>
        <v>0</v>
      </c>
      <c r="AX111" s="100">
        <f>'17 - ZTI, ÚT'!J35</f>
        <v>0</v>
      </c>
      <c r="AY111" s="100">
        <f>'17 - ZTI, ÚT'!J36</f>
        <v>0</v>
      </c>
      <c r="AZ111" s="100">
        <f>'17 - ZTI, ÚT'!F33</f>
        <v>0</v>
      </c>
      <c r="BA111" s="100">
        <f>'17 - ZTI, ÚT'!F34</f>
        <v>0</v>
      </c>
      <c r="BB111" s="100">
        <f>'17 - ZTI, ÚT'!F35</f>
        <v>0</v>
      </c>
      <c r="BC111" s="100">
        <f>'17 - ZTI, ÚT'!F36</f>
        <v>0</v>
      </c>
      <c r="BD111" s="102">
        <f>'17 - ZTI, ÚT'!F37</f>
        <v>0</v>
      </c>
      <c r="BT111" s="103" t="s">
        <v>84</v>
      </c>
      <c r="BV111" s="103" t="s">
        <v>78</v>
      </c>
      <c r="BW111" s="103" t="s">
        <v>133</v>
      </c>
      <c r="BX111" s="103" t="s">
        <v>5</v>
      </c>
      <c r="CL111" s="103" t="s">
        <v>1</v>
      </c>
      <c r="CM111" s="103" t="s">
        <v>86</v>
      </c>
    </row>
    <row r="112" spans="1:91" s="7" customFormat="1" ht="16.5" customHeight="1">
      <c r="A112" s="93" t="s">
        <v>80</v>
      </c>
      <c r="B112" s="94"/>
      <c r="C112" s="95"/>
      <c r="D112" s="288" t="s">
        <v>134</v>
      </c>
      <c r="E112" s="288"/>
      <c r="F112" s="288"/>
      <c r="G112" s="288"/>
      <c r="H112" s="288"/>
      <c r="I112" s="96"/>
      <c r="J112" s="288" t="s">
        <v>135</v>
      </c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313">
        <f>'18 - EI'!J30</f>
        <v>0</v>
      </c>
      <c r="AH112" s="314"/>
      <c r="AI112" s="314"/>
      <c r="AJ112" s="314"/>
      <c r="AK112" s="314"/>
      <c r="AL112" s="314"/>
      <c r="AM112" s="314"/>
      <c r="AN112" s="313">
        <f t="shared" si="0"/>
        <v>0</v>
      </c>
      <c r="AO112" s="314"/>
      <c r="AP112" s="314"/>
      <c r="AQ112" s="97" t="s">
        <v>83</v>
      </c>
      <c r="AR112" s="98"/>
      <c r="AS112" s="104">
        <v>0</v>
      </c>
      <c r="AT112" s="105">
        <f t="shared" si="1"/>
        <v>0</v>
      </c>
      <c r="AU112" s="106">
        <f>'18 - EI'!P120</f>
        <v>0</v>
      </c>
      <c r="AV112" s="105">
        <f>'18 - EI'!J33</f>
        <v>0</v>
      </c>
      <c r="AW112" s="105">
        <f>'18 - EI'!J34</f>
        <v>0</v>
      </c>
      <c r="AX112" s="105">
        <f>'18 - EI'!J35</f>
        <v>0</v>
      </c>
      <c r="AY112" s="105">
        <f>'18 - EI'!J36</f>
        <v>0</v>
      </c>
      <c r="AZ112" s="105">
        <f>'18 - EI'!F33</f>
        <v>0</v>
      </c>
      <c r="BA112" s="105">
        <f>'18 - EI'!F34</f>
        <v>0</v>
      </c>
      <c r="BB112" s="105">
        <f>'18 - EI'!F35</f>
        <v>0</v>
      </c>
      <c r="BC112" s="105">
        <f>'18 - EI'!F36</f>
        <v>0</v>
      </c>
      <c r="BD112" s="107">
        <f>'18 - EI'!F37</f>
        <v>0</v>
      </c>
      <c r="BT112" s="103" t="s">
        <v>84</v>
      </c>
      <c r="BV112" s="103" t="s">
        <v>78</v>
      </c>
      <c r="BW112" s="103" t="s">
        <v>136</v>
      </c>
      <c r="BX112" s="103" t="s">
        <v>5</v>
      </c>
      <c r="CL112" s="103" t="s">
        <v>1</v>
      </c>
      <c r="CM112" s="103" t="s">
        <v>86</v>
      </c>
    </row>
    <row r="113" spans="1:57" s="2" customFormat="1" ht="30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9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39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</sheetData>
  <sheetProtection algorithmName="SHA-512" hashValue="9kaAE22S4/mmyEnX4x7exSuxFoFzViotbtN1uQPM1lFwBivdOwdP0CjgrRDKAAgNDMEuitjfvllk1U7HQleTww==" saltValue="ld6LG1oOWpn1+7GfJaPhRQT8HLtucTMfPOdLl0YTcWX9BUYnJEixxc/Fqoaf/EHPDvdcB/CELWtrozJVHL0H+g==" spinCount="100000" sheet="1" objects="1" scenarios="1" formatColumns="0" formatRows="0"/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AG104:AM104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N104:AP104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01 - 1.01 Kabina dorost'!C2" display="/"/>
    <hyperlink ref="A96" location="'02 - 1.02 Sprchy dorost'!C2" display="/"/>
    <hyperlink ref="A97" location="'03 - 1.03 Kabina přípravka'!C2" display="/"/>
    <hyperlink ref="A98" location="'04 - 1.04 Sprchy přípravka'!C2" display="/"/>
    <hyperlink ref="A99" location="'05 - 1.05 Kabina hosté 2'!C2" display="/"/>
    <hyperlink ref="A100" location="'06 - 1.06 Sprchy hosté 2'!C2" display="/"/>
    <hyperlink ref="A101" location="'07 - 1.07 Kabina hosté 1'!C2" display="/"/>
    <hyperlink ref="A102" location="'08 - 1.08 Sprchy hosté 1'!C2" display="/"/>
    <hyperlink ref="A103" location="'09 - 1.09 Sklad'!C2" display="/"/>
    <hyperlink ref="A104" location="'10 - 1.10 Sklad míčů'!C2" display="/"/>
    <hyperlink ref="A105" location="'11 - 1.11 Šatna personál'!C2" display="/"/>
    <hyperlink ref="A106" location="'12 - 1.12 Sprcha'!C2" display="/"/>
    <hyperlink ref="A107" location="'13 - 1.13 Sklad prádla'!C2" display="/"/>
    <hyperlink ref="A108" location="'14 - 1.14 Prádelna'!C2" display="/"/>
    <hyperlink ref="A109" location="'15 - 1.15 Chodba'!C2" display="/"/>
    <hyperlink ref="A110" location="'16 - Opatření proti vzlín...'!C2" display="/"/>
    <hyperlink ref="A111" location="'17 - ZTI, ÚT'!C2" display="/"/>
    <hyperlink ref="A112" location="'18 - EI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85</v>
      </c>
      <c r="AZ2" s="109" t="s">
        <v>137</v>
      </c>
      <c r="BA2" s="109" t="s">
        <v>138</v>
      </c>
      <c r="BB2" s="109" t="s">
        <v>1</v>
      </c>
      <c r="BC2" s="109" t="s">
        <v>139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140</v>
      </c>
      <c r="BA3" s="109" t="s">
        <v>140</v>
      </c>
      <c r="BB3" s="109" t="s">
        <v>1</v>
      </c>
      <c r="BC3" s="109" t="s">
        <v>141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145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147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148</v>
      </c>
      <c r="BA6" s="109" t="s">
        <v>148</v>
      </c>
      <c r="BB6" s="109" t="s">
        <v>1</v>
      </c>
      <c r="BC6" s="109" t="s">
        <v>84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149</v>
      </c>
      <c r="BA7" s="109" t="s">
        <v>150</v>
      </c>
      <c r="BB7" s="109" t="s">
        <v>1</v>
      </c>
      <c r="BC7" s="109" t="s">
        <v>151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hidden="1" customHeight="1">
      <c r="A9" s="34"/>
      <c r="B9" s="39"/>
      <c r="C9" s="34"/>
      <c r="D9" s="34"/>
      <c r="E9" s="329" t="s">
        <v>153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ROUND((SUM(BE125:BE202)),  2)</f>
        <v>0</v>
      </c>
      <c r="G33" s="34"/>
      <c r="H33" s="34"/>
      <c r="I33" s="132">
        <v>0.21</v>
      </c>
      <c r="J33" s="131">
        <f>ROUND(((SUM(BE125:BE202))*I33),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ROUND((SUM(BF125:BF202)),  2)</f>
        <v>0</v>
      </c>
      <c r="G34" s="34"/>
      <c r="H34" s="34"/>
      <c r="I34" s="132">
        <v>0.15</v>
      </c>
      <c r="J34" s="131">
        <f>ROUND(((SUM(BF125:BF202))*I34),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ROUND((SUM(BG125:BG202)),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ROUND((SUM(BH125:BH202)),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ROUND((SUM(BI125:BI202)),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01 - 1.01 Kabina dorost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J126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J127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J151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J159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J161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166</v>
      </c>
      <c r="E103" s="172"/>
      <c r="F103" s="172"/>
      <c r="G103" s="172"/>
      <c r="H103" s="172"/>
      <c r="I103" s="173"/>
      <c r="J103" s="174">
        <f>J162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167</v>
      </c>
      <c r="E104" s="172"/>
      <c r="F104" s="172"/>
      <c r="G104" s="172"/>
      <c r="H104" s="172"/>
      <c r="I104" s="173"/>
      <c r="J104" s="174">
        <f>J179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168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3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56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169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34" t="str">
        <f>E7</f>
        <v>Stavební úpravy šaten a navazujících prostor TJ Milín č.p.319</v>
      </c>
      <c r="F115" s="335"/>
      <c r="G115" s="335"/>
      <c r="H115" s="335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152</v>
      </c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90" t="str">
        <f>E9</f>
        <v>01 - 1.01 Kabina dorost</v>
      </c>
      <c r="F117" s="336"/>
      <c r="G117" s="336"/>
      <c r="H117" s="3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118" t="s">
        <v>22</v>
      </c>
      <c r="J119" s="66" t="str">
        <f>IF(J12="","",J12)</f>
        <v>16. 8. 2021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40.15" customHeight="1">
      <c r="A121" s="34"/>
      <c r="B121" s="35"/>
      <c r="C121" s="29" t="s">
        <v>24</v>
      </c>
      <c r="D121" s="36"/>
      <c r="E121" s="36"/>
      <c r="F121" s="27" t="str">
        <f>E15</f>
        <v>Obec Milín, 11. května 27, 262 31 Milín</v>
      </c>
      <c r="G121" s="36"/>
      <c r="H121" s="36"/>
      <c r="I121" s="118" t="s">
        <v>30</v>
      </c>
      <c r="J121" s="32" t="str">
        <f>E21</f>
        <v>Ing. Jan hašek, Kamenická 832, 262 72 Březnice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118" t="s">
        <v>33</v>
      </c>
      <c r="J122" s="32" t="str">
        <f>E24</f>
        <v>Ing. Jitka Dupalová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76"/>
      <c r="B124" s="177"/>
      <c r="C124" s="178" t="s">
        <v>170</v>
      </c>
      <c r="D124" s="179" t="s">
        <v>61</v>
      </c>
      <c r="E124" s="179" t="s">
        <v>57</v>
      </c>
      <c r="F124" s="179" t="s">
        <v>58</v>
      </c>
      <c r="G124" s="179" t="s">
        <v>171</v>
      </c>
      <c r="H124" s="179" t="s">
        <v>172</v>
      </c>
      <c r="I124" s="180" t="s">
        <v>173</v>
      </c>
      <c r="J124" s="181" t="s">
        <v>157</v>
      </c>
      <c r="K124" s="182" t="s">
        <v>174</v>
      </c>
      <c r="L124" s="183"/>
      <c r="M124" s="75" t="s">
        <v>1</v>
      </c>
      <c r="N124" s="76" t="s">
        <v>40</v>
      </c>
      <c r="O124" s="76" t="s">
        <v>175</v>
      </c>
      <c r="P124" s="76" t="s">
        <v>176</v>
      </c>
      <c r="Q124" s="76" t="s">
        <v>177</v>
      </c>
      <c r="R124" s="76" t="s">
        <v>178</v>
      </c>
      <c r="S124" s="76" t="s">
        <v>179</v>
      </c>
      <c r="T124" s="77" t="s">
        <v>180</v>
      </c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</row>
    <row r="125" spans="1:65" s="2" customFormat="1" ht="22.9" customHeight="1">
      <c r="A125" s="34"/>
      <c r="B125" s="35"/>
      <c r="C125" s="82" t="s">
        <v>181</v>
      </c>
      <c r="D125" s="36"/>
      <c r="E125" s="36"/>
      <c r="F125" s="36"/>
      <c r="G125" s="36"/>
      <c r="H125" s="36"/>
      <c r="I125" s="116"/>
      <c r="J125" s="184">
        <f>BK125</f>
        <v>0</v>
      </c>
      <c r="K125" s="36"/>
      <c r="L125" s="39"/>
      <c r="M125" s="78"/>
      <c r="N125" s="185"/>
      <c r="O125" s="79"/>
      <c r="P125" s="186">
        <f>P126+P161</f>
        <v>0</v>
      </c>
      <c r="Q125" s="79"/>
      <c r="R125" s="186">
        <f>R126+R161</f>
        <v>0.31653039999999999</v>
      </c>
      <c r="S125" s="79"/>
      <c r="T125" s="187">
        <f>T126+T161</f>
        <v>0.86036669999999993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159</v>
      </c>
      <c r="BK125" s="188">
        <f>BK126+BK161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182</v>
      </c>
      <c r="F126" s="192" t="s">
        <v>183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P127+P145+P151+P159</f>
        <v>0</v>
      </c>
      <c r="Q126" s="197"/>
      <c r="R126" s="198">
        <f>R127+R145+R151+R159</f>
        <v>0.27005346000000002</v>
      </c>
      <c r="S126" s="197"/>
      <c r="T126" s="199">
        <f>T127+T145+T151+T159</f>
        <v>7.5999999999999998E-2</v>
      </c>
      <c r="AR126" s="200" t="s">
        <v>84</v>
      </c>
      <c r="AT126" s="201" t="s">
        <v>75</v>
      </c>
      <c r="AU126" s="201" t="s">
        <v>76</v>
      </c>
      <c r="AY126" s="200" t="s">
        <v>184</v>
      </c>
      <c r="BK126" s="202">
        <f>BK127+BK145+BK151+BK159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185</v>
      </c>
      <c r="F127" s="203" t="s">
        <v>186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SUM(P128:P144)</f>
        <v>0</v>
      </c>
      <c r="Q127" s="197"/>
      <c r="R127" s="198">
        <f>SUM(R128:R144)</f>
        <v>0.26740520000000001</v>
      </c>
      <c r="S127" s="197"/>
      <c r="T127" s="199">
        <f>SUM(T128:T144)</f>
        <v>0</v>
      </c>
      <c r="AR127" s="200" t="s">
        <v>84</v>
      </c>
      <c r="AT127" s="201" t="s">
        <v>75</v>
      </c>
      <c r="AU127" s="201" t="s">
        <v>84</v>
      </c>
      <c r="AY127" s="200" t="s">
        <v>184</v>
      </c>
      <c r="BK127" s="202">
        <f>SUM(BK128:BK144)</f>
        <v>0</v>
      </c>
    </row>
    <row r="128" spans="1:65" s="2" customFormat="1" ht="21.75" customHeight="1">
      <c r="A128" s="34"/>
      <c r="B128" s="35"/>
      <c r="C128" s="205" t="s">
        <v>84</v>
      </c>
      <c r="D128" s="205" t="s">
        <v>187</v>
      </c>
      <c r="E128" s="206" t="s">
        <v>188</v>
      </c>
      <c r="F128" s="207" t="s">
        <v>189</v>
      </c>
      <c r="G128" s="208" t="s">
        <v>190</v>
      </c>
      <c r="H128" s="209">
        <v>4.0199999999999996</v>
      </c>
      <c r="I128" s="210"/>
      <c r="J128" s="211">
        <f>ROUND(I128*H128,2)</f>
        <v>0</v>
      </c>
      <c r="K128" s="212"/>
      <c r="L128" s="39"/>
      <c r="M128" s="213" t="s">
        <v>1</v>
      </c>
      <c r="N128" s="214" t="s">
        <v>41</v>
      </c>
      <c r="O128" s="71"/>
      <c r="P128" s="215">
        <f>O128*H128</f>
        <v>0</v>
      </c>
      <c r="Q128" s="215">
        <v>4.3800000000000002E-3</v>
      </c>
      <c r="R128" s="215">
        <f>Q128*H128</f>
        <v>1.7607599999999998E-2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191</v>
      </c>
      <c r="AT128" s="217" t="s">
        <v>187</v>
      </c>
      <c r="AU128" s="217" t="s">
        <v>86</v>
      </c>
      <c r="AY128" s="17" t="s">
        <v>184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191</v>
      </c>
      <c r="BM128" s="217" t="s">
        <v>192</v>
      </c>
    </row>
    <row r="129" spans="1:65" s="13" customFormat="1" ht="11.25">
      <c r="B129" s="219"/>
      <c r="C129" s="220"/>
      <c r="D129" s="221" t="s">
        <v>193</v>
      </c>
      <c r="E129" s="222" t="s">
        <v>149</v>
      </c>
      <c r="F129" s="223" t="s">
        <v>194</v>
      </c>
      <c r="G129" s="220"/>
      <c r="H129" s="224">
        <v>4.0199999999999996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193</v>
      </c>
      <c r="AU129" s="230" t="s">
        <v>86</v>
      </c>
      <c r="AV129" s="13" t="s">
        <v>86</v>
      </c>
      <c r="AW129" s="13" t="s">
        <v>32</v>
      </c>
      <c r="AX129" s="13" t="s">
        <v>84</v>
      </c>
      <c r="AY129" s="230" t="s">
        <v>184</v>
      </c>
    </row>
    <row r="130" spans="1:65" s="2" customFormat="1" ht="21.75" customHeight="1">
      <c r="A130" s="34"/>
      <c r="B130" s="35"/>
      <c r="C130" s="205" t="s">
        <v>86</v>
      </c>
      <c r="D130" s="205" t="s">
        <v>187</v>
      </c>
      <c r="E130" s="206" t="s">
        <v>195</v>
      </c>
      <c r="F130" s="207" t="s">
        <v>196</v>
      </c>
      <c r="G130" s="208" t="s">
        <v>190</v>
      </c>
      <c r="H130" s="209">
        <v>15.577999999999999</v>
      </c>
      <c r="I130" s="210"/>
      <c r="J130" s="211">
        <f>ROUND(I130*H130,2)</f>
        <v>0</v>
      </c>
      <c r="K130" s="212"/>
      <c r="L130" s="39"/>
      <c r="M130" s="213" t="s">
        <v>1</v>
      </c>
      <c r="N130" s="214" t="s">
        <v>41</v>
      </c>
      <c r="O130" s="71"/>
      <c r="P130" s="215">
        <f>O130*H130</f>
        <v>0</v>
      </c>
      <c r="Q130" s="215">
        <v>3.0000000000000001E-3</v>
      </c>
      <c r="R130" s="215">
        <f>Q130*H130</f>
        <v>4.6733999999999998E-2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191</v>
      </c>
      <c r="AT130" s="217" t="s">
        <v>187</v>
      </c>
      <c r="AU130" s="217" t="s">
        <v>86</v>
      </c>
      <c r="AY130" s="17" t="s">
        <v>184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191</v>
      </c>
      <c r="BM130" s="217" t="s">
        <v>197</v>
      </c>
    </row>
    <row r="131" spans="1:65" s="13" customFormat="1" ht="11.25">
      <c r="B131" s="219"/>
      <c r="C131" s="220"/>
      <c r="D131" s="221" t="s">
        <v>193</v>
      </c>
      <c r="E131" s="222" t="s">
        <v>1</v>
      </c>
      <c r="F131" s="223" t="s">
        <v>137</v>
      </c>
      <c r="G131" s="220"/>
      <c r="H131" s="224">
        <v>15.577999999999999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193</v>
      </c>
      <c r="AU131" s="230" t="s">
        <v>86</v>
      </c>
      <c r="AV131" s="13" t="s">
        <v>86</v>
      </c>
      <c r="AW131" s="13" t="s">
        <v>32</v>
      </c>
      <c r="AX131" s="13" t="s">
        <v>84</v>
      </c>
      <c r="AY131" s="230" t="s">
        <v>184</v>
      </c>
    </row>
    <row r="132" spans="1:65" s="2" customFormat="1" ht="21.75" customHeight="1">
      <c r="A132" s="34"/>
      <c r="B132" s="35"/>
      <c r="C132" s="205" t="s">
        <v>198</v>
      </c>
      <c r="D132" s="205" t="s">
        <v>187</v>
      </c>
      <c r="E132" s="206" t="s">
        <v>199</v>
      </c>
      <c r="F132" s="207" t="s">
        <v>200</v>
      </c>
      <c r="G132" s="208" t="s">
        <v>190</v>
      </c>
      <c r="H132" s="209">
        <v>1.92</v>
      </c>
      <c r="I132" s="210"/>
      <c r="J132" s="211">
        <f>ROUND(I132*H132,2)</f>
        <v>0</v>
      </c>
      <c r="K132" s="212"/>
      <c r="L132" s="39"/>
      <c r="M132" s="213" t="s">
        <v>1</v>
      </c>
      <c r="N132" s="214" t="s">
        <v>41</v>
      </c>
      <c r="O132" s="71"/>
      <c r="P132" s="215">
        <f>O132*H132</f>
        <v>0</v>
      </c>
      <c r="Q132" s="215">
        <v>4.3800000000000002E-3</v>
      </c>
      <c r="R132" s="215">
        <f>Q132*H132</f>
        <v>8.4095999999999997E-3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191</v>
      </c>
      <c r="AT132" s="217" t="s">
        <v>187</v>
      </c>
      <c r="AU132" s="217" t="s">
        <v>86</v>
      </c>
      <c r="AY132" s="17" t="s">
        <v>184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84</v>
      </c>
      <c r="BK132" s="218">
        <f>ROUND(I132*H132,2)</f>
        <v>0</v>
      </c>
      <c r="BL132" s="17" t="s">
        <v>191</v>
      </c>
      <c r="BM132" s="217" t="s">
        <v>201</v>
      </c>
    </row>
    <row r="133" spans="1:65" s="13" customFormat="1" ht="11.25">
      <c r="B133" s="219"/>
      <c r="C133" s="220"/>
      <c r="D133" s="221" t="s">
        <v>193</v>
      </c>
      <c r="E133" s="222" t="s">
        <v>1</v>
      </c>
      <c r="F133" s="223" t="s">
        <v>202</v>
      </c>
      <c r="G133" s="220"/>
      <c r="H133" s="224">
        <v>1.92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193</v>
      </c>
      <c r="AU133" s="230" t="s">
        <v>86</v>
      </c>
      <c r="AV133" s="13" t="s">
        <v>86</v>
      </c>
      <c r="AW133" s="13" t="s">
        <v>32</v>
      </c>
      <c r="AX133" s="13" t="s">
        <v>84</v>
      </c>
      <c r="AY133" s="230" t="s">
        <v>184</v>
      </c>
    </row>
    <row r="134" spans="1:65" s="2" customFormat="1" ht="21.75" customHeight="1">
      <c r="A134" s="34"/>
      <c r="B134" s="35"/>
      <c r="C134" s="205" t="s">
        <v>191</v>
      </c>
      <c r="D134" s="205" t="s">
        <v>187</v>
      </c>
      <c r="E134" s="206" t="s">
        <v>203</v>
      </c>
      <c r="F134" s="207" t="s">
        <v>204</v>
      </c>
      <c r="G134" s="208" t="s">
        <v>190</v>
      </c>
      <c r="H134" s="209">
        <v>41.78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3.0000000000000001E-3</v>
      </c>
      <c r="R134" s="215">
        <f>Q134*H134</f>
        <v>0.12534000000000001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205</v>
      </c>
    </row>
    <row r="135" spans="1:65" s="13" customFormat="1" ht="11.25">
      <c r="B135" s="219"/>
      <c r="C135" s="220"/>
      <c r="D135" s="221" t="s">
        <v>193</v>
      </c>
      <c r="E135" s="222" t="s">
        <v>146</v>
      </c>
      <c r="F135" s="223" t="s">
        <v>206</v>
      </c>
      <c r="G135" s="220"/>
      <c r="H135" s="224">
        <v>41.78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16.5" customHeight="1">
      <c r="A136" s="34"/>
      <c r="B136" s="35"/>
      <c r="C136" s="205" t="s">
        <v>207</v>
      </c>
      <c r="D136" s="205" t="s">
        <v>187</v>
      </c>
      <c r="E136" s="206" t="s">
        <v>208</v>
      </c>
      <c r="F136" s="207" t="s">
        <v>209</v>
      </c>
      <c r="G136" s="208" t="s">
        <v>190</v>
      </c>
      <c r="H136" s="209">
        <v>1.92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5.1999999999999998E-3</v>
      </c>
      <c r="R136" s="215">
        <f>Q136*H136</f>
        <v>9.9839999999999998E-3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210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202</v>
      </c>
      <c r="G137" s="220"/>
      <c r="H137" s="224">
        <v>1.92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16.5" customHeight="1">
      <c r="A138" s="34"/>
      <c r="B138" s="35"/>
      <c r="C138" s="205" t="s">
        <v>185</v>
      </c>
      <c r="D138" s="205" t="s">
        <v>187</v>
      </c>
      <c r="E138" s="206" t="s">
        <v>211</v>
      </c>
      <c r="F138" s="207" t="s">
        <v>212</v>
      </c>
      <c r="G138" s="208" t="s">
        <v>190</v>
      </c>
      <c r="H138" s="209">
        <v>15.577999999999999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213</v>
      </c>
    </row>
    <row r="139" spans="1:65" s="13" customFormat="1" ht="11.25">
      <c r="B139" s="219"/>
      <c r="C139" s="220"/>
      <c r="D139" s="221" t="s">
        <v>193</v>
      </c>
      <c r="E139" s="222" t="s">
        <v>137</v>
      </c>
      <c r="F139" s="223" t="s">
        <v>214</v>
      </c>
      <c r="G139" s="220"/>
      <c r="H139" s="224">
        <v>15.577999999999999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21.75" customHeight="1">
      <c r="A140" s="34"/>
      <c r="B140" s="35"/>
      <c r="C140" s="205" t="s">
        <v>215</v>
      </c>
      <c r="D140" s="205" t="s">
        <v>187</v>
      </c>
      <c r="E140" s="206" t="s">
        <v>216</v>
      </c>
      <c r="F140" s="207" t="s">
        <v>217</v>
      </c>
      <c r="G140" s="208" t="s">
        <v>190</v>
      </c>
      <c r="H140" s="209">
        <v>4.62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218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143</v>
      </c>
      <c r="G141" s="220"/>
      <c r="H141" s="224">
        <v>4.62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16.5" customHeight="1">
      <c r="A142" s="34"/>
      <c r="B142" s="35"/>
      <c r="C142" s="205" t="s">
        <v>219</v>
      </c>
      <c r="D142" s="205" t="s">
        <v>187</v>
      </c>
      <c r="E142" s="206" t="s">
        <v>220</v>
      </c>
      <c r="F142" s="207" t="s">
        <v>221</v>
      </c>
      <c r="G142" s="208" t="s">
        <v>222</v>
      </c>
      <c r="H142" s="209">
        <v>1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4.684E-2</v>
      </c>
      <c r="R142" s="215">
        <f>Q142*H142</f>
        <v>4.684E-2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223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84</v>
      </c>
      <c r="G143" s="220"/>
      <c r="H143" s="224">
        <v>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2" customFormat="1" ht="21.75" customHeight="1">
      <c r="A144" s="34"/>
      <c r="B144" s="35"/>
      <c r="C144" s="231" t="s">
        <v>224</v>
      </c>
      <c r="D144" s="231" t="s">
        <v>225</v>
      </c>
      <c r="E144" s="232" t="s">
        <v>226</v>
      </c>
      <c r="F144" s="233" t="s">
        <v>227</v>
      </c>
      <c r="G144" s="234" t="s">
        <v>222</v>
      </c>
      <c r="H144" s="235">
        <v>1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41</v>
      </c>
      <c r="O144" s="71"/>
      <c r="P144" s="215">
        <f>O144*H144</f>
        <v>0</v>
      </c>
      <c r="Q144" s="215">
        <v>1.2489999999999999E-2</v>
      </c>
      <c r="R144" s="215">
        <f>Q144*H144</f>
        <v>1.2489999999999999E-2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219</v>
      </c>
      <c r="AT144" s="217" t="s">
        <v>225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228</v>
      </c>
    </row>
    <row r="145" spans="1:65" s="12" customFormat="1" ht="22.9" customHeight="1">
      <c r="B145" s="189"/>
      <c r="C145" s="190"/>
      <c r="D145" s="191" t="s">
        <v>75</v>
      </c>
      <c r="E145" s="203" t="s">
        <v>224</v>
      </c>
      <c r="F145" s="203" t="s">
        <v>229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SUM(P146:P150)</f>
        <v>0</v>
      </c>
      <c r="Q145" s="197"/>
      <c r="R145" s="198">
        <f>SUM(R146:R150)</f>
        <v>2.6482599999999999E-3</v>
      </c>
      <c r="S145" s="197"/>
      <c r="T145" s="199">
        <f>SUM(T146:T150)</f>
        <v>7.5999999999999998E-2</v>
      </c>
      <c r="AR145" s="200" t="s">
        <v>84</v>
      </c>
      <c r="AT145" s="201" t="s">
        <v>75</v>
      </c>
      <c r="AU145" s="201" t="s">
        <v>84</v>
      </c>
      <c r="AY145" s="200" t="s">
        <v>184</v>
      </c>
      <c r="BK145" s="202">
        <f>SUM(BK146:BK150)</f>
        <v>0</v>
      </c>
    </row>
    <row r="146" spans="1:65" s="2" customFormat="1" ht="21.75" customHeight="1">
      <c r="A146" s="34"/>
      <c r="B146" s="35"/>
      <c r="C146" s="205" t="s">
        <v>111</v>
      </c>
      <c r="D146" s="205" t="s">
        <v>187</v>
      </c>
      <c r="E146" s="206" t="s">
        <v>230</v>
      </c>
      <c r="F146" s="207" t="s">
        <v>231</v>
      </c>
      <c r="G146" s="208" t="s">
        <v>190</v>
      </c>
      <c r="H146" s="209">
        <v>15.577999999999999</v>
      </c>
      <c r="I146" s="210"/>
      <c r="J146" s="211">
        <f>ROUND(I146*H146,2)</f>
        <v>0</v>
      </c>
      <c r="K146" s="212"/>
      <c r="L146" s="39"/>
      <c r="M146" s="213" t="s">
        <v>1</v>
      </c>
      <c r="N146" s="214" t="s">
        <v>41</v>
      </c>
      <c r="O146" s="71"/>
      <c r="P146" s="215">
        <f>O146*H146</f>
        <v>0</v>
      </c>
      <c r="Q146" s="215">
        <v>1.2999999999999999E-4</v>
      </c>
      <c r="R146" s="215">
        <f>Q146*H146</f>
        <v>2.0251399999999999E-3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191</v>
      </c>
      <c r="AT146" s="217" t="s">
        <v>187</v>
      </c>
      <c r="AU146" s="217" t="s">
        <v>86</v>
      </c>
      <c r="AY146" s="17" t="s">
        <v>184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191</v>
      </c>
      <c r="BM146" s="217" t="s">
        <v>232</v>
      </c>
    </row>
    <row r="147" spans="1:65" s="13" customFormat="1" ht="11.25">
      <c r="B147" s="219"/>
      <c r="C147" s="220"/>
      <c r="D147" s="221" t="s">
        <v>193</v>
      </c>
      <c r="E147" s="222" t="s">
        <v>1</v>
      </c>
      <c r="F147" s="223" t="s">
        <v>137</v>
      </c>
      <c r="G147" s="220"/>
      <c r="H147" s="224">
        <v>15.577999999999999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193</v>
      </c>
      <c r="AU147" s="230" t="s">
        <v>86</v>
      </c>
      <c r="AV147" s="13" t="s">
        <v>86</v>
      </c>
      <c r="AW147" s="13" t="s">
        <v>32</v>
      </c>
      <c r="AX147" s="13" t="s">
        <v>84</v>
      </c>
      <c r="AY147" s="230" t="s">
        <v>184</v>
      </c>
    </row>
    <row r="148" spans="1:65" s="2" customFormat="1" ht="21.75" customHeight="1">
      <c r="A148" s="34"/>
      <c r="B148" s="35"/>
      <c r="C148" s="205" t="s">
        <v>114</v>
      </c>
      <c r="D148" s="205" t="s">
        <v>187</v>
      </c>
      <c r="E148" s="206" t="s">
        <v>233</v>
      </c>
      <c r="F148" s="207" t="s">
        <v>234</v>
      </c>
      <c r="G148" s="208" t="s">
        <v>190</v>
      </c>
      <c r="H148" s="209">
        <v>15.577999999999999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4.0000000000000003E-5</v>
      </c>
      <c r="R148" s="215">
        <f>Q148*H148</f>
        <v>6.2312000000000001E-4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235</v>
      </c>
    </row>
    <row r="149" spans="1:65" s="13" customFormat="1" ht="11.25">
      <c r="B149" s="219"/>
      <c r="C149" s="220"/>
      <c r="D149" s="221" t="s">
        <v>193</v>
      </c>
      <c r="E149" s="222" t="s">
        <v>1</v>
      </c>
      <c r="F149" s="223" t="s">
        <v>137</v>
      </c>
      <c r="G149" s="220"/>
      <c r="H149" s="224">
        <v>15.577999999999999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193</v>
      </c>
      <c r="AU149" s="230" t="s">
        <v>86</v>
      </c>
      <c r="AV149" s="13" t="s">
        <v>86</v>
      </c>
      <c r="AW149" s="13" t="s">
        <v>32</v>
      </c>
      <c r="AX149" s="13" t="s">
        <v>84</v>
      </c>
      <c r="AY149" s="230" t="s">
        <v>184</v>
      </c>
    </row>
    <row r="150" spans="1:65" s="2" customFormat="1" ht="16.5" customHeight="1">
      <c r="A150" s="34"/>
      <c r="B150" s="35"/>
      <c r="C150" s="205" t="s">
        <v>117</v>
      </c>
      <c r="D150" s="205" t="s">
        <v>187</v>
      </c>
      <c r="E150" s="206" t="s">
        <v>236</v>
      </c>
      <c r="F150" s="207" t="s">
        <v>237</v>
      </c>
      <c r="G150" s="208" t="s">
        <v>190</v>
      </c>
      <c r="H150" s="209">
        <v>1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0</v>
      </c>
      <c r="R150" s="215">
        <f>Q150*H150</f>
        <v>0</v>
      </c>
      <c r="S150" s="215">
        <v>7.5999999999999998E-2</v>
      </c>
      <c r="T150" s="216">
        <f>S150*H150</f>
        <v>7.5999999999999998E-2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238</v>
      </c>
    </row>
    <row r="151" spans="1:65" s="12" customFormat="1" ht="22.9" customHeight="1">
      <c r="B151" s="189"/>
      <c r="C151" s="190"/>
      <c r="D151" s="191" t="s">
        <v>75</v>
      </c>
      <c r="E151" s="203" t="s">
        <v>239</v>
      </c>
      <c r="F151" s="203" t="s">
        <v>240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SUM(P152:P158)</f>
        <v>0</v>
      </c>
      <c r="Q151" s="197"/>
      <c r="R151" s="198">
        <f>SUM(R152:R158)</f>
        <v>0</v>
      </c>
      <c r="S151" s="197"/>
      <c r="T151" s="199">
        <f>SUM(T152:T158)</f>
        <v>0</v>
      </c>
      <c r="AR151" s="200" t="s">
        <v>84</v>
      </c>
      <c r="AT151" s="201" t="s">
        <v>75</v>
      </c>
      <c r="AU151" s="201" t="s">
        <v>84</v>
      </c>
      <c r="AY151" s="200" t="s">
        <v>184</v>
      </c>
      <c r="BK151" s="202">
        <f>SUM(BK152:BK158)</f>
        <v>0</v>
      </c>
    </row>
    <row r="152" spans="1:65" s="2" customFormat="1" ht="16.5" customHeight="1">
      <c r="A152" s="34"/>
      <c r="B152" s="35"/>
      <c r="C152" s="205" t="s">
        <v>120</v>
      </c>
      <c r="D152" s="205" t="s">
        <v>187</v>
      </c>
      <c r="E152" s="206" t="s">
        <v>241</v>
      </c>
      <c r="F152" s="207" t="s">
        <v>242</v>
      </c>
      <c r="G152" s="208" t="s">
        <v>243</v>
      </c>
      <c r="H152" s="209">
        <v>0.86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244</v>
      </c>
    </row>
    <row r="153" spans="1:65" s="2" customFormat="1" ht="16.5" customHeight="1">
      <c r="A153" s="34"/>
      <c r="B153" s="35"/>
      <c r="C153" s="205" t="s">
        <v>123</v>
      </c>
      <c r="D153" s="205" t="s">
        <v>187</v>
      </c>
      <c r="E153" s="206" t="s">
        <v>245</v>
      </c>
      <c r="F153" s="207" t="s">
        <v>246</v>
      </c>
      <c r="G153" s="208" t="s">
        <v>243</v>
      </c>
      <c r="H153" s="209">
        <v>0.86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247</v>
      </c>
    </row>
    <row r="154" spans="1:65" s="2" customFormat="1" ht="21.75" customHeight="1">
      <c r="A154" s="34"/>
      <c r="B154" s="35"/>
      <c r="C154" s="205" t="s">
        <v>8</v>
      </c>
      <c r="D154" s="205" t="s">
        <v>187</v>
      </c>
      <c r="E154" s="206" t="s">
        <v>248</v>
      </c>
      <c r="F154" s="207" t="s">
        <v>249</v>
      </c>
      <c r="G154" s="208" t="s">
        <v>243</v>
      </c>
      <c r="H154" s="209">
        <v>0.86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250</v>
      </c>
    </row>
    <row r="155" spans="1:65" s="2" customFormat="1" ht="21.75" customHeight="1">
      <c r="A155" s="34"/>
      <c r="B155" s="35"/>
      <c r="C155" s="205" t="s">
        <v>128</v>
      </c>
      <c r="D155" s="205" t="s">
        <v>187</v>
      </c>
      <c r="E155" s="206" t="s">
        <v>251</v>
      </c>
      <c r="F155" s="207" t="s">
        <v>252</v>
      </c>
      <c r="G155" s="208" t="s">
        <v>243</v>
      </c>
      <c r="H155" s="209">
        <v>7.74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253</v>
      </c>
    </row>
    <row r="156" spans="1:65" s="13" customFormat="1" ht="11.25">
      <c r="B156" s="219"/>
      <c r="C156" s="220"/>
      <c r="D156" s="221" t="s">
        <v>193</v>
      </c>
      <c r="E156" s="220"/>
      <c r="F156" s="223" t="s">
        <v>254</v>
      </c>
      <c r="G156" s="220"/>
      <c r="H156" s="224">
        <v>7.74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4</v>
      </c>
      <c r="AX156" s="13" t="s">
        <v>84</v>
      </c>
      <c r="AY156" s="230" t="s">
        <v>184</v>
      </c>
    </row>
    <row r="157" spans="1:65" s="2" customFormat="1" ht="21.75" customHeight="1">
      <c r="A157" s="34"/>
      <c r="B157" s="35"/>
      <c r="C157" s="205" t="s">
        <v>131</v>
      </c>
      <c r="D157" s="205" t="s">
        <v>187</v>
      </c>
      <c r="E157" s="206" t="s">
        <v>255</v>
      </c>
      <c r="F157" s="207" t="s">
        <v>256</v>
      </c>
      <c r="G157" s="208" t="s">
        <v>243</v>
      </c>
      <c r="H157" s="209">
        <v>0.86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257</v>
      </c>
    </row>
    <row r="158" spans="1:65" s="13" customFormat="1" ht="11.25">
      <c r="B158" s="219"/>
      <c r="C158" s="220"/>
      <c r="D158" s="221" t="s">
        <v>193</v>
      </c>
      <c r="E158" s="222" t="s">
        <v>1</v>
      </c>
      <c r="F158" s="223" t="s">
        <v>258</v>
      </c>
      <c r="G158" s="220"/>
      <c r="H158" s="224">
        <v>0.86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193</v>
      </c>
      <c r="AU158" s="230" t="s">
        <v>86</v>
      </c>
      <c r="AV158" s="13" t="s">
        <v>86</v>
      </c>
      <c r="AW158" s="13" t="s">
        <v>32</v>
      </c>
      <c r="AX158" s="13" t="s">
        <v>84</v>
      </c>
      <c r="AY158" s="230" t="s">
        <v>184</v>
      </c>
    </row>
    <row r="159" spans="1:65" s="12" customFormat="1" ht="22.9" customHeight="1">
      <c r="B159" s="189"/>
      <c r="C159" s="190"/>
      <c r="D159" s="191" t="s">
        <v>75</v>
      </c>
      <c r="E159" s="203" t="s">
        <v>259</v>
      </c>
      <c r="F159" s="203" t="s">
        <v>260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P160</f>
        <v>0</v>
      </c>
      <c r="Q159" s="197"/>
      <c r="R159" s="198">
        <f>R160</f>
        <v>0</v>
      </c>
      <c r="S159" s="197"/>
      <c r="T159" s="199">
        <f>T160</f>
        <v>0</v>
      </c>
      <c r="AR159" s="200" t="s">
        <v>84</v>
      </c>
      <c r="AT159" s="201" t="s">
        <v>75</v>
      </c>
      <c r="AU159" s="201" t="s">
        <v>84</v>
      </c>
      <c r="AY159" s="200" t="s">
        <v>184</v>
      </c>
      <c r="BK159" s="202">
        <f>BK160</f>
        <v>0</v>
      </c>
    </row>
    <row r="160" spans="1:65" s="2" customFormat="1" ht="16.5" customHeight="1">
      <c r="A160" s="34"/>
      <c r="B160" s="35"/>
      <c r="C160" s="205" t="s">
        <v>134</v>
      </c>
      <c r="D160" s="205" t="s">
        <v>187</v>
      </c>
      <c r="E160" s="206" t="s">
        <v>261</v>
      </c>
      <c r="F160" s="207" t="s">
        <v>262</v>
      </c>
      <c r="G160" s="208" t="s">
        <v>243</v>
      </c>
      <c r="H160" s="209">
        <v>0.27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263</v>
      </c>
    </row>
    <row r="161" spans="1:65" s="12" customFormat="1" ht="25.9" customHeight="1">
      <c r="B161" s="189"/>
      <c r="C161" s="190"/>
      <c r="D161" s="191" t="s">
        <v>75</v>
      </c>
      <c r="E161" s="192" t="s">
        <v>264</v>
      </c>
      <c r="F161" s="192" t="s">
        <v>265</v>
      </c>
      <c r="G161" s="190"/>
      <c r="H161" s="190"/>
      <c r="I161" s="193"/>
      <c r="J161" s="194">
        <f>BK161</f>
        <v>0</v>
      </c>
      <c r="K161" s="190"/>
      <c r="L161" s="195"/>
      <c r="M161" s="196"/>
      <c r="N161" s="197"/>
      <c r="O161" s="197"/>
      <c r="P161" s="198">
        <f>P162+P179+P188</f>
        <v>0</v>
      </c>
      <c r="Q161" s="197"/>
      <c r="R161" s="198">
        <f>R162+R179+R188</f>
        <v>4.6476939999999994E-2</v>
      </c>
      <c r="S161" s="197"/>
      <c r="T161" s="199">
        <f>T162+T179+T188</f>
        <v>0.78436669999999997</v>
      </c>
      <c r="AR161" s="200" t="s">
        <v>86</v>
      </c>
      <c r="AT161" s="201" t="s">
        <v>75</v>
      </c>
      <c r="AU161" s="201" t="s">
        <v>76</v>
      </c>
      <c r="AY161" s="200" t="s">
        <v>184</v>
      </c>
      <c r="BK161" s="202">
        <f>BK162+BK179+BK188</f>
        <v>0</v>
      </c>
    </row>
    <row r="162" spans="1:65" s="12" customFormat="1" ht="22.9" customHeight="1">
      <c r="B162" s="189"/>
      <c r="C162" s="190"/>
      <c r="D162" s="191" t="s">
        <v>75</v>
      </c>
      <c r="E162" s="203" t="s">
        <v>266</v>
      </c>
      <c r="F162" s="203" t="s">
        <v>267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SUM(P163:P178)</f>
        <v>0</v>
      </c>
      <c r="Q162" s="197"/>
      <c r="R162" s="198">
        <f>SUM(R163:R178)</f>
        <v>1.847E-2</v>
      </c>
      <c r="S162" s="197"/>
      <c r="T162" s="199">
        <f>SUM(T163:T178)</f>
        <v>0.77515999999999996</v>
      </c>
      <c r="AR162" s="200" t="s">
        <v>86</v>
      </c>
      <c r="AT162" s="201" t="s">
        <v>75</v>
      </c>
      <c r="AU162" s="201" t="s">
        <v>84</v>
      </c>
      <c r="AY162" s="200" t="s">
        <v>184</v>
      </c>
      <c r="BK162" s="202">
        <f>SUM(BK163:BK178)</f>
        <v>0</v>
      </c>
    </row>
    <row r="163" spans="1:65" s="2" customFormat="1" ht="21.75" customHeight="1">
      <c r="A163" s="34"/>
      <c r="B163" s="35"/>
      <c r="C163" s="205" t="s">
        <v>268</v>
      </c>
      <c r="D163" s="205" t="s">
        <v>187</v>
      </c>
      <c r="E163" s="206" t="s">
        <v>269</v>
      </c>
      <c r="F163" s="207" t="s">
        <v>270</v>
      </c>
      <c r="G163" s="208" t="s">
        <v>190</v>
      </c>
      <c r="H163" s="209">
        <v>30.4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0</v>
      </c>
      <c r="R163" s="215">
        <f>Q163*H163</f>
        <v>0</v>
      </c>
      <c r="S163" s="215">
        <v>2.4649999999999998E-2</v>
      </c>
      <c r="T163" s="216">
        <f>S163*H163</f>
        <v>0.74935999999999992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128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128</v>
      </c>
      <c r="BM163" s="217" t="s">
        <v>271</v>
      </c>
    </row>
    <row r="164" spans="1:65" s="13" customFormat="1" ht="11.25">
      <c r="B164" s="219"/>
      <c r="C164" s="220"/>
      <c r="D164" s="221" t="s">
        <v>193</v>
      </c>
      <c r="E164" s="222" t="s">
        <v>272</v>
      </c>
      <c r="F164" s="223" t="s">
        <v>273</v>
      </c>
      <c r="G164" s="220"/>
      <c r="H164" s="224">
        <v>30.4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84</v>
      </c>
      <c r="AY164" s="230" t="s">
        <v>184</v>
      </c>
    </row>
    <row r="165" spans="1:65" s="2" customFormat="1" ht="21.75" customHeight="1">
      <c r="A165" s="34"/>
      <c r="B165" s="35"/>
      <c r="C165" s="205" t="s">
        <v>274</v>
      </c>
      <c r="D165" s="205" t="s">
        <v>187</v>
      </c>
      <c r="E165" s="206" t="s">
        <v>275</v>
      </c>
      <c r="F165" s="207" t="s">
        <v>276</v>
      </c>
      <c r="G165" s="208" t="s">
        <v>222</v>
      </c>
      <c r="H165" s="209">
        <v>1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128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128</v>
      </c>
      <c r="BM165" s="217" t="s">
        <v>277</v>
      </c>
    </row>
    <row r="166" spans="1:65" s="13" customFormat="1" ht="11.25">
      <c r="B166" s="219"/>
      <c r="C166" s="220"/>
      <c r="D166" s="221" t="s">
        <v>193</v>
      </c>
      <c r="E166" s="222" t="s">
        <v>148</v>
      </c>
      <c r="F166" s="223" t="s">
        <v>84</v>
      </c>
      <c r="G166" s="220"/>
      <c r="H166" s="224">
        <v>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193</v>
      </c>
      <c r="AU166" s="230" t="s">
        <v>86</v>
      </c>
      <c r="AV166" s="13" t="s">
        <v>86</v>
      </c>
      <c r="AW166" s="13" t="s">
        <v>32</v>
      </c>
      <c r="AX166" s="13" t="s">
        <v>84</v>
      </c>
      <c r="AY166" s="230" t="s">
        <v>184</v>
      </c>
    </row>
    <row r="167" spans="1:65" s="2" customFormat="1" ht="21.75" customHeight="1">
      <c r="A167" s="34"/>
      <c r="B167" s="35"/>
      <c r="C167" s="231" t="s">
        <v>7</v>
      </c>
      <c r="D167" s="231" t="s">
        <v>225</v>
      </c>
      <c r="E167" s="232" t="s">
        <v>278</v>
      </c>
      <c r="F167" s="233" t="s">
        <v>279</v>
      </c>
      <c r="G167" s="234" t="s">
        <v>222</v>
      </c>
      <c r="H167" s="235">
        <v>1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41</v>
      </c>
      <c r="O167" s="71"/>
      <c r="P167" s="215">
        <f>O167*H167</f>
        <v>0</v>
      </c>
      <c r="Q167" s="215">
        <v>1.6E-2</v>
      </c>
      <c r="R167" s="215">
        <f>Q167*H167</f>
        <v>1.6E-2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280</v>
      </c>
      <c r="AT167" s="217" t="s">
        <v>225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128</v>
      </c>
      <c r="BM167" s="217" t="s">
        <v>281</v>
      </c>
    </row>
    <row r="168" spans="1:65" s="13" customFormat="1" ht="11.25">
      <c r="B168" s="219"/>
      <c r="C168" s="220"/>
      <c r="D168" s="221" t="s">
        <v>193</v>
      </c>
      <c r="E168" s="222" t="s">
        <v>1</v>
      </c>
      <c r="F168" s="223" t="s">
        <v>148</v>
      </c>
      <c r="G168" s="220"/>
      <c r="H168" s="224">
        <v>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16.5" customHeight="1">
      <c r="A169" s="34"/>
      <c r="B169" s="35"/>
      <c r="C169" s="231" t="s">
        <v>282</v>
      </c>
      <c r="D169" s="231" t="s">
        <v>225</v>
      </c>
      <c r="E169" s="232" t="s">
        <v>283</v>
      </c>
      <c r="F169" s="233" t="s">
        <v>284</v>
      </c>
      <c r="G169" s="234" t="s">
        <v>285</v>
      </c>
      <c r="H169" s="235">
        <v>0.03</v>
      </c>
      <c r="I169" s="236"/>
      <c r="J169" s="237">
        <f>ROUND(I169*H169,2)</f>
        <v>0</v>
      </c>
      <c r="K169" s="238"/>
      <c r="L169" s="239"/>
      <c r="M169" s="240" t="s">
        <v>1</v>
      </c>
      <c r="N169" s="241" t="s">
        <v>41</v>
      </c>
      <c r="O169" s="71"/>
      <c r="P169" s="215">
        <f>O169*H169</f>
        <v>0</v>
      </c>
      <c r="Q169" s="215">
        <v>4.0000000000000001E-3</v>
      </c>
      <c r="R169" s="215">
        <f>Q169*H169</f>
        <v>1.2E-4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280</v>
      </c>
      <c r="AT169" s="217" t="s">
        <v>225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128</v>
      </c>
      <c r="BM169" s="217" t="s">
        <v>286</v>
      </c>
    </row>
    <row r="170" spans="1:65" s="13" customFormat="1" ht="11.25">
      <c r="B170" s="219"/>
      <c r="C170" s="220"/>
      <c r="D170" s="221" t="s">
        <v>193</v>
      </c>
      <c r="E170" s="222" t="s">
        <v>1</v>
      </c>
      <c r="F170" s="223" t="s">
        <v>287</v>
      </c>
      <c r="G170" s="220"/>
      <c r="H170" s="224">
        <v>0.03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16.5" customHeight="1">
      <c r="A171" s="34"/>
      <c r="B171" s="35"/>
      <c r="C171" s="205" t="s">
        <v>288</v>
      </c>
      <c r="D171" s="205" t="s">
        <v>187</v>
      </c>
      <c r="E171" s="206" t="s">
        <v>289</v>
      </c>
      <c r="F171" s="207" t="s">
        <v>290</v>
      </c>
      <c r="G171" s="208" t="s">
        <v>222</v>
      </c>
      <c r="H171" s="209">
        <v>1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128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128</v>
      </c>
      <c r="BM171" s="217" t="s">
        <v>291</v>
      </c>
    </row>
    <row r="172" spans="1:65" s="2" customFormat="1" ht="16.5" customHeight="1">
      <c r="A172" s="34"/>
      <c r="B172" s="35"/>
      <c r="C172" s="231" t="s">
        <v>292</v>
      </c>
      <c r="D172" s="231" t="s">
        <v>225</v>
      </c>
      <c r="E172" s="232" t="s">
        <v>293</v>
      </c>
      <c r="F172" s="233" t="s">
        <v>294</v>
      </c>
      <c r="G172" s="234" t="s">
        <v>222</v>
      </c>
      <c r="H172" s="235">
        <v>1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41</v>
      </c>
      <c r="O172" s="71"/>
      <c r="P172" s="215">
        <f>O172*H172</f>
        <v>0</v>
      </c>
      <c r="Q172" s="215">
        <v>2.2000000000000001E-3</v>
      </c>
      <c r="R172" s="215">
        <f>Q172*H172</f>
        <v>2.2000000000000001E-3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280</v>
      </c>
      <c r="AT172" s="217" t="s">
        <v>225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128</v>
      </c>
      <c r="BM172" s="217" t="s">
        <v>295</v>
      </c>
    </row>
    <row r="173" spans="1:65" s="2" customFormat="1" ht="16.5" customHeight="1">
      <c r="A173" s="34"/>
      <c r="B173" s="35"/>
      <c r="C173" s="205" t="s">
        <v>296</v>
      </c>
      <c r="D173" s="205" t="s">
        <v>187</v>
      </c>
      <c r="E173" s="206" t="s">
        <v>297</v>
      </c>
      <c r="F173" s="207" t="s">
        <v>298</v>
      </c>
      <c r="G173" s="208" t="s">
        <v>222</v>
      </c>
      <c r="H173" s="209">
        <v>1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128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128</v>
      </c>
      <c r="BM173" s="217" t="s">
        <v>299</v>
      </c>
    </row>
    <row r="174" spans="1:65" s="2" customFormat="1" ht="21.75" customHeight="1">
      <c r="A174" s="34"/>
      <c r="B174" s="35"/>
      <c r="C174" s="231" t="s">
        <v>300</v>
      </c>
      <c r="D174" s="231" t="s">
        <v>225</v>
      </c>
      <c r="E174" s="232" t="s">
        <v>301</v>
      </c>
      <c r="F174" s="233" t="s">
        <v>302</v>
      </c>
      <c r="G174" s="234" t="s">
        <v>222</v>
      </c>
      <c r="H174" s="235">
        <v>1</v>
      </c>
      <c r="I174" s="236"/>
      <c r="J174" s="237">
        <f>ROUND(I174*H174,2)</f>
        <v>0</v>
      </c>
      <c r="K174" s="238"/>
      <c r="L174" s="239"/>
      <c r="M174" s="240" t="s">
        <v>1</v>
      </c>
      <c r="N174" s="241" t="s">
        <v>41</v>
      </c>
      <c r="O174" s="71"/>
      <c r="P174" s="215">
        <f>O174*H174</f>
        <v>0</v>
      </c>
      <c r="Q174" s="215">
        <v>1.4999999999999999E-4</v>
      </c>
      <c r="R174" s="215">
        <f>Q174*H174</f>
        <v>1.4999999999999999E-4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280</v>
      </c>
      <c r="AT174" s="217" t="s">
        <v>225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128</v>
      </c>
      <c r="BM174" s="217" t="s">
        <v>303</v>
      </c>
    </row>
    <row r="175" spans="1:65" s="2" customFormat="1" ht="16.5" customHeight="1">
      <c r="A175" s="34"/>
      <c r="B175" s="35"/>
      <c r="C175" s="205" t="s">
        <v>304</v>
      </c>
      <c r="D175" s="205" t="s">
        <v>187</v>
      </c>
      <c r="E175" s="206" t="s">
        <v>305</v>
      </c>
      <c r="F175" s="207" t="s">
        <v>306</v>
      </c>
      <c r="G175" s="208" t="s">
        <v>222</v>
      </c>
      <c r="H175" s="209">
        <v>1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0</v>
      </c>
      <c r="R175" s="215">
        <f>Q175*H175</f>
        <v>0</v>
      </c>
      <c r="S175" s="215">
        <v>1.8E-3</v>
      </c>
      <c r="T175" s="216">
        <f>S175*H175</f>
        <v>1.8E-3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128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128</v>
      </c>
      <c r="BM175" s="217" t="s">
        <v>307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148</v>
      </c>
      <c r="G176" s="220"/>
      <c r="H176" s="224">
        <v>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21.75" customHeight="1">
      <c r="A177" s="34"/>
      <c r="B177" s="35"/>
      <c r="C177" s="205" t="s">
        <v>308</v>
      </c>
      <c r="D177" s="205" t="s">
        <v>187</v>
      </c>
      <c r="E177" s="206" t="s">
        <v>309</v>
      </c>
      <c r="F177" s="207" t="s">
        <v>310</v>
      </c>
      <c r="G177" s="208" t="s">
        <v>222</v>
      </c>
      <c r="H177" s="209">
        <v>1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0</v>
      </c>
      <c r="R177" s="215">
        <f>Q177*H177</f>
        <v>0</v>
      </c>
      <c r="S177" s="215">
        <v>2.4E-2</v>
      </c>
      <c r="T177" s="216">
        <f>S177*H177</f>
        <v>2.4E-2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128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128</v>
      </c>
      <c r="BM177" s="217" t="s">
        <v>311</v>
      </c>
    </row>
    <row r="178" spans="1:65" s="2" customFormat="1" ht="21.75" customHeight="1">
      <c r="A178" s="34"/>
      <c r="B178" s="35"/>
      <c r="C178" s="205" t="s">
        <v>312</v>
      </c>
      <c r="D178" s="205" t="s">
        <v>187</v>
      </c>
      <c r="E178" s="206" t="s">
        <v>313</v>
      </c>
      <c r="F178" s="207" t="s">
        <v>314</v>
      </c>
      <c r="G178" s="208" t="s">
        <v>243</v>
      </c>
      <c r="H178" s="209">
        <v>1.7999999999999999E-2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128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128</v>
      </c>
      <c r="BM178" s="217" t="s">
        <v>315</v>
      </c>
    </row>
    <row r="179" spans="1:65" s="12" customFormat="1" ht="22.9" customHeight="1">
      <c r="B179" s="189"/>
      <c r="C179" s="190"/>
      <c r="D179" s="191" t="s">
        <v>75</v>
      </c>
      <c r="E179" s="203" t="s">
        <v>316</v>
      </c>
      <c r="F179" s="203" t="s">
        <v>317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SUM(P180:P187)</f>
        <v>0</v>
      </c>
      <c r="Q179" s="197"/>
      <c r="R179" s="198">
        <f>SUM(R180:R187)</f>
        <v>9.6357999999999991E-4</v>
      </c>
      <c r="S179" s="197"/>
      <c r="T179" s="199">
        <f>SUM(T180:T187)</f>
        <v>9.2066999999999982E-3</v>
      </c>
      <c r="AR179" s="200" t="s">
        <v>86</v>
      </c>
      <c r="AT179" s="201" t="s">
        <v>75</v>
      </c>
      <c r="AU179" s="201" t="s">
        <v>84</v>
      </c>
      <c r="AY179" s="200" t="s">
        <v>184</v>
      </c>
      <c r="BK179" s="202">
        <f>SUM(BK180:BK187)</f>
        <v>0</v>
      </c>
    </row>
    <row r="180" spans="1:65" s="2" customFormat="1" ht="21.75" customHeight="1">
      <c r="A180" s="34"/>
      <c r="B180" s="35"/>
      <c r="C180" s="205" t="s">
        <v>318</v>
      </c>
      <c r="D180" s="205" t="s">
        <v>187</v>
      </c>
      <c r="E180" s="206" t="s">
        <v>319</v>
      </c>
      <c r="F180" s="207" t="s">
        <v>320</v>
      </c>
      <c r="G180" s="208" t="s">
        <v>190</v>
      </c>
      <c r="H180" s="209">
        <v>1.5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1.3999999999999999E-4</v>
      </c>
      <c r="R180" s="215">
        <f>Q180*H180</f>
        <v>2.0999999999999998E-4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128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128</v>
      </c>
      <c r="BM180" s="217" t="s">
        <v>321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322</v>
      </c>
      <c r="G181" s="220"/>
      <c r="H181" s="224">
        <v>1.5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05" t="s">
        <v>323</v>
      </c>
      <c r="D182" s="205" t="s">
        <v>187</v>
      </c>
      <c r="E182" s="206" t="s">
        <v>324</v>
      </c>
      <c r="F182" s="207" t="s">
        <v>325</v>
      </c>
      <c r="G182" s="208" t="s">
        <v>190</v>
      </c>
      <c r="H182" s="209">
        <v>1.5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1.2E-4</v>
      </c>
      <c r="R182" s="215">
        <f>Q182*H182</f>
        <v>1.8000000000000001E-4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128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128</v>
      </c>
      <c r="BM182" s="217" t="s">
        <v>326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322</v>
      </c>
      <c r="G183" s="220"/>
      <c r="H183" s="224">
        <v>1.5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16.5" customHeight="1">
      <c r="A184" s="34"/>
      <c r="B184" s="35"/>
      <c r="C184" s="205" t="s">
        <v>280</v>
      </c>
      <c r="D184" s="205" t="s">
        <v>187</v>
      </c>
      <c r="E184" s="206" t="s">
        <v>327</v>
      </c>
      <c r="F184" s="207" t="s">
        <v>328</v>
      </c>
      <c r="G184" s="208" t="s">
        <v>190</v>
      </c>
      <c r="H184" s="209">
        <v>57.357999999999997</v>
      </c>
      <c r="I184" s="210"/>
      <c r="J184" s="211">
        <f>ROUND(I184*H184,2)</f>
        <v>0</v>
      </c>
      <c r="K184" s="212"/>
      <c r="L184" s="39"/>
      <c r="M184" s="213" t="s">
        <v>1</v>
      </c>
      <c r="N184" s="214" t="s">
        <v>41</v>
      </c>
      <c r="O184" s="71"/>
      <c r="P184" s="215">
        <f>O184*H184</f>
        <v>0</v>
      </c>
      <c r="Q184" s="215">
        <v>1.0000000000000001E-5</v>
      </c>
      <c r="R184" s="215">
        <f>Q184*H184</f>
        <v>5.7357999999999997E-4</v>
      </c>
      <c r="S184" s="215">
        <v>1.4999999999999999E-4</v>
      </c>
      <c r="T184" s="216">
        <f>S184*H184</f>
        <v>8.6036999999999988E-3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128</v>
      </c>
      <c r="AT184" s="217" t="s">
        <v>187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128</v>
      </c>
      <c r="BM184" s="217" t="s">
        <v>329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330</v>
      </c>
      <c r="G185" s="220"/>
      <c r="H185" s="224">
        <v>57.357999999999997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16.5" customHeight="1">
      <c r="A186" s="34"/>
      <c r="B186" s="35"/>
      <c r="C186" s="205" t="s">
        <v>331</v>
      </c>
      <c r="D186" s="205" t="s">
        <v>187</v>
      </c>
      <c r="E186" s="206" t="s">
        <v>332</v>
      </c>
      <c r="F186" s="207" t="s">
        <v>333</v>
      </c>
      <c r="G186" s="208" t="s">
        <v>190</v>
      </c>
      <c r="H186" s="209">
        <v>4.0199999999999996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0</v>
      </c>
      <c r="R186" s="215">
        <f>Q186*H186</f>
        <v>0</v>
      </c>
      <c r="S186" s="215">
        <v>1.4999999999999999E-4</v>
      </c>
      <c r="T186" s="216">
        <f>S186*H186</f>
        <v>6.0299999999999991E-4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128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128</v>
      </c>
      <c r="BM186" s="217" t="s">
        <v>334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149</v>
      </c>
      <c r="G187" s="220"/>
      <c r="H187" s="224">
        <v>4.0199999999999996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12" customFormat="1" ht="22.9" customHeight="1">
      <c r="B188" s="189"/>
      <c r="C188" s="190"/>
      <c r="D188" s="191" t="s">
        <v>75</v>
      </c>
      <c r="E188" s="203" t="s">
        <v>335</v>
      </c>
      <c r="F188" s="203" t="s">
        <v>336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SUM(P189:P202)</f>
        <v>0</v>
      </c>
      <c r="Q188" s="197"/>
      <c r="R188" s="198">
        <f>SUM(R189:R202)</f>
        <v>2.7043359999999995E-2</v>
      </c>
      <c r="S188" s="197"/>
      <c r="T188" s="199">
        <f>SUM(T189:T202)</f>
        <v>0</v>
      </c>
      <c r="AR188" s="200" t="s">
        <v>86</v>
      </c>
      <c r="AT188" s="201" t="s">
        <v>75</v>
      </c>
      <c r="AU188" s="201" t="s">
        <v>84</v>
      </c>
      <c r="AY188" s="200" t="s">
        <v>184</v>
      </c>
      <c r="BK188" s="202">
        <f>SUM(BK189:BK202)</f>
        <v>0</v>
      </c>
    </row>
    <row r="189" spans="1:65" s="2" customFormat="1" ht="21.75" customHeight="1">
      <c r="A189" s="34"/>
      <c r="B189" s="35"/>
      <c r="C189" s="205" t="s">
        <v>337</v>
      </c>
      <c r="D189" s="205" t="s">
        <v>187</v>
      </c>
      <c r="E189" s="206" t="s">
        <v>338</v>
      </c>
      <c r="F189" s="207" t="s">
        <v>339</v>
      </c>
      <c r="G189" s="208" t="s">
        <v>340</v>
      </c>
      <c r="H189" s="209">
        <v>8.51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1.0000000000000001E-5</v>
      </c>
      <c r="R189" s="215">
        <f>Q189*H189</f>
        <v>8.5100000000000009E-5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128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128</v>
      </c>
      <c r="BM189" s="217" t="s">
        <v>341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342</v>
      </c>
      <c r="G190" s="220"/>
      <c r="H190" s="224">
        <v>8.51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16.5" customHeight="1">
      <c r="A191" s="34"/>
      <c r="B191" s="35"/>
      <c r="C191" s="205" t="s">
        <v>343</v>
      </c>
      <c r="D191" s="205" t="s">
        <v>187</v>
      </c>
      <c r="E191" s="206" t="s">
        <v>344</v>
      </c>
      <c r="F191" s="207" t="s">
        <v>345</v>
      </c>
      <c r="G191" s="208" t="s">
        <v>190</v>
      </c>
      <c r="H191" s="209">
        <v>15.577999999999999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128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128</v>
      </c>
      <c r="BM191" s="217" t="s">
        <v>346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137</v>
      </c>
      <c r="G192" s="220"/>
      <c r="H192" s="224">
        <v>15.577999999999999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16.5" customHeight="1">
      <c r="A193" s="34"/>
      <c r="B193" s="35"/>
      <c r="C193" s="231" t="s">
        <v>347</v>
      </c>
      <c r="D193" s="231" t="s">
        <v>225</v>
      </c>
      <c r="E193" s="232" t="s">
        <v>348</v>
      </c>
      <c r="F193" s="233" t="s">
        <v>349</v>
      </c>
      <c r="G193" s="234" t="s">
        <v>190</v>
      </c>
      <c r="H193" s="235">
        <v>16.356999999999999</v>
      </c>
      <c r="I193" s="236"/>
      <c r="J193" s="237">
        <f>ROUND(I193*H193,2)</f>
        <v>0</v>
      </c>
      <c r="K193" s="238"/>
      <c r="L193" s="239"/>
      <c r="M193" s="240" t="s">
        <v>1</v>
      </c>
      <c r="N193" s="241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280</v>
      </c>
      <c r="AT193" s="217" t="s">
        <v>225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128</v>
      </c>
      <c r="BM193" s="217" t="s">
        <v>350</v>
      </c>
    </row>
    <row r="194" spans="1:65" s="13" customFormat="1" ht="11.25">
      <c r="B194" s="219"/>
      <c r="C194" s="220"/>
      <c r="D194" s="221" t="s">
        <v>193</v>
      </c>
      <c r="E194" s="220"/>
      <c r="F194" s="223" t="s">
        <v>351</v>
      </c>
      <c r="G194" s="220"/>
      <c r="H194" s="224">
        <v>16.356999999999999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4</v>
      </c>
      <c r="AX194" s="13" t="s">
        <v>84</v>
      </c>
      <c r="AY194" s="230" t="s">
        <v>184</v>
      </c>
    </row>
    <row r="195" spans="1:65" s="2" customFormat="1" ht="21.75" customHeight="1">
      <c r="A195" s="34"/>
      <c r="B195" s="35"/>
      <c r="C195" s="205" t="s">
        <v>352</v>
      </c>
      <c r="D195" s="205" t="s">
        <v>187</v>
      </c>
      <c r="E195" s="206" t="s">
        <v>353</v>
      </c>
      <c r="F195" s="207" t="s">
        <v>354</v>
      </c>
      <c r="G195" s="208" t="s">
        <v>190</v>
      </c>
      <c r="H195" s="209">
        <v>4.62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128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128</v>
      </c>
      <c r="BM195" s="217" t="s">
        <v>355</v>
      </c>
    </row>
    <row r="196" spans="1:65" s="13" customFormat="1" ht="11.25">
      <c r="B196" s="219"/>
      <c r="C196" s="220"/>
      <c r="D196" s="221" t="s">
        <v>193</v>
      </c>
      <c r="E196" s="222" t="s">
        <v>143</v>
      </c>
      <c r="F196" s="223" t="s">
        <v>356</v>
      </c>
      <c r="G196" s="220"/>
      <c r="H196" s="224">
        <v>4.62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32</v>
      </c>
      <c r="AX196" s="13" t="s">
        <v>84</v>
      </c>
      <c r="AY196" s="230" t="s">
        <v>184</v>
      </c>
    </row>
    <row r="197" spans="1:65" s="2" customFormat="1" ht="16.5" customHeight="1">
      <c r="A197" s="34"/>
      <c r="B197" s="35"/>
      <c r="C197" s="231" t="s">
        <v>357</v>
      </c>
      <c r="D197" s="231" t="s">
        <v>225</v>
      </c>
      <c r="E197" s="232" t="s">
        <v>348</v>
      </c>
      <c r="F197" s="233" t="s">
        <v>349</v>
      </c>
      <c r="G197" s="234" t="s">
        <v>190</v>
      </c>
      <c r="H197" s="235">
        <v>4.851</v>
      </c>
      <c r="I197" s="236"/>
      <c r="J197" s="237">
        <f>ROUND(I197*H197,2)</f>
        <v>0</v>
      </c>
      <c r="K197" s="238"/>
      <c r="L197" s="239"/>
      <c r="M197" s="240" t="s">
        <v>1</v>
      </c>
      <c r="N197" s="241" t="s">
        <v>41</v>
      </c>
      <c r="O197" s="71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280</v>
      </c>
      <c r="AT197" s="217" t="s">
        <v>225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128</v>
      </c>
      <c r="BM197" s="217" t="s">
        <v>358</v>
      </c>
    </row>
    <row r="198" spans="1:65" s="13" customFormat="1" ht="11.25">
      <c r="B198" s="219"/>
      <c r="C198" s="220"/>
      <c r="D198" s="221" t="s">
        <v>193</v>
      </c>
      <c r="E198" s="220"/>
      <c r="F198" s="223" t="s">
        <v>359</v>
      </c>
      <c r="G198" s="220"/>
      <c r="H198" s="224">
        <v>4.851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193</v>
      </c>
      <c r="AU198" s="230" t="s">
        <v>86</v>
      </c>
      <c r="AV198" s="13" t="s">
        <v>86</v>
      </c>
      <c r="AW198" s="13" t="s">
        <v>4</v>
      </c>
      <c r="AX198" s="13" t="s">
        <v>84</v>
      </c>
      <c r="AY198" s="230" t="s">
        <v>184</v>
      </c>
    </row>
    <row r="199" spans="1:65" s="2" customFormat="1" ht="21.75" customHeight="1">
      <c r="A199" s="34"/>
      <c r="B199" s="35"/>
      <c r="C199" s="205" t="s">
        <v>360</v>
      </c>
      <c r="D199" s="205" t="s">
        <v>187</v>
      </c>
      <c r="E199" s="206" t="s">
        <v>361</v>
      </c>
      <c r="F199" s="207" t="s">
        <v>362</v>
      </c>
      <c r="G199" s="208" t="s">
        <v>190</v>
      </c>
      <c r="H199" s="209">
        <v>57.357999999999997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2.1000000000000001E-4</v>
      </c>
      <c r="R199" s="215">
        <f>Q199*H199</f>
        <v>1.2045179999999999E-2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128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128</v>
      </c>
      <c r="BM199" s="217" t="s">
        <v>363</v>
      </c>
    </row>
    <row r="200" spans="1:65" s="13" customFormat="1" ht="11.25">
      <c r="B200" s="219"/>
      <c r="C200" s="220"/>
      <c r="D200" s="221" t="s">
        <v>193</v>
      </c>
      <c r="E200" s="222" t="s">
        <v>140</v>
      </c>
      <c r="F200" s="223" t="s">
        <v>330</v>
      </c>
      <c r="G200" s="220"/>
      <c r="H200" s="224">
        <v>57.357999999999997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193</v>
      </c>
      <c r="AU200" s="230" t="s">
        <v>86</v>
      </c>
      <c r="AV200" s="13" t="s">
        <v>86</v>
      </c>
      <c r="AW200" s="13" t="s">
        <v>32</v>
      </c>
      <c r="AX200" s="13" t="s">
        <v>84</v>
      </c>
      <c r="AY200" s="230" t="s">
        <v>184</v>
      </c>
    </row>
    <row r="201" spans="1:65" s="2" customFormat="1" ht="21.75" customHeight="1">
      <c r="A201" s="34"/>
      <c r="B201" s="35"/>
      <c r="C201" s="205" t="s">
        <v>364</v>
      </c>
      <c r="D201" s="205" t="s">
        <v>187</v>
      </c>
      <c r="E201" s="206" t="s">
        <v>365</v>
      </c>
      <c r="F201" s="207" t="s">
        <v>366</v>
      </c>
      <c r="G201" s="208" t="s">
        <v>190</v>
      </c>
      <c r="H201" s="209">
        <v>57.357999999999997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2.5999999999999998E-4</v>
      </c>
      <c r="R201" s="215">
        <f>Q201*H201</f>
        <v>1.4913079999999999E-2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128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128</v>
      </c>
      <c r="BM201" s="217" t="s">
        <v>367</v>
      </c>
    </row>
    <row r="202" spans="1:65" s="13" customFormat="1" ht="11.25">
      <c r="B202" s="219"/>
      <c r="C202" s="220"/>
      <c r="D202" s="221" t="s">
        <v>193</v>
      </c>
      <c r="E202" s="222" t="s">
        <v>1</v>
      </c>
      <c r="F202" s="223" t="s">
        <v>140</v>
      </c>
      <c r="G202" s="220"/>
      <c r="H202" s="224">
        <v>57.357999999999997</v>
      </c>
      <c r="I202" s="225"/>
      <c r="J202" s="220"/>
      <c r="K202" s="220"/>
      <c r="L202" s="226"/>
      <c r="M202" s="242"/>
      <c r="N202" s="243"/>
      <c r="O202" s="243"/>
      <c r="P202" s="243"/>
      <c r="Q202" s="243"/>
      <c r="R202" s="243"/>
      <c r="S202" s="243"/>
      <c r="T202" s="244"/>
      <c r="AT202" s="230" t="s">
        <v>193</v>
      </c>
      <c r="AU202" s="230" t="s">
        <v>86</v>
      </c>
      <c r="AV202" s="13" t="s">
        <v>86</v>
      </c>
      <c r="AW202" s="13" t="s">
        <v>32</v>
      </c>
      <c r="AX202" s="13" t="s">
        <v>84</v>
      </c>
      <c r="AY202" s="230" t="s">
        <v>184</v>
      </c>
    </row>
    <row r="203" spans="1:65" s="2" customFormat="1" ht="6.95" customHeight="1">
      <c r="A203" s="34"/>
      <c r="B203" s="54"/>
      <c r="C203" s="55"/>
      <c r="D203" s="55"/>
      <c r="E203" s="55"/>
      <c r="F203" s="55"/>
      <c r="G203" s="55"/>
      <c r="H203" s="55"/>
      <c r="I203" s="153"/>
      <c r="J203" s="55"/>
      <c r="K203" s="55"/>
      <c r="L203" s="39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sheetProtection algorithmName="SHA-512" hashValue="TgeyKvkLF6z8ecIO78oUF4JbMYSTt3d0Q7wjbd/r9liqk0bKMRSqzC33gdMAqFvCAZv3zB0J131uznLBj/74ug==" saltValue="rQZjwYeKYPkpwqRxdOf5FTNyfhwTrMBlrgPqjLwOYXbyaOUu6Kv/Cgc7QlmS2elCfGI2dGGm1HkonIo6nOHL1Q==" spinCount="100000" sheet="1" objects="1" scenarios="1" formatColumns="0" formatRows="0" autoFilter="0"/>
  <autoFilter ref="C124:K20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89</v>
      </c>
      <c r="AZ2" s="109" t="s">
        <v>149</v>
      </c>
      <c r="BA2" s="109" t="s">
        <v>150</v>
      </c>
      <c r="BB2" s="109" t="s">
        <v>1</v>
      </c>
      <c r="BC2" s="109" t="s">
        <v>151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368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369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370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140</v>
      </c>
      <c r="BA6" s="109" t="s">
        <v>140</v>
      </c>
      <c r="BB6" s="109" t="s">
        <v>1</v>
      </c>
      <c r="BC6" s="109" t="s">
        <v>371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hidden="1" customHeight="1">
      <c r="A9" s="34"/>
      <c r="B9" s="39"/>
      <c r="C9" s="34"/>
      <c r="D9" s="34"/>
      <c r="E9" s="329" t="s">
        <v>372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ROUND((SUM(BE124:BE178)),  2)</f>
        <v>0</v>
      </c>
      <c r="G33" s="34"/>
      <c r="H33" s="34"/>
      <c r="I33" s="132">
        <v>0.21</v>
      </c>
      <c r="J33" s="131">
        <f>ROUND(((SUM(BE124:BE178))*I33),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ROUND((SUM(BF124:BF178)),  2)</f>
        <v>0</v>
      </c>
      <c r="G34" s="34"/>
      <c r="H34" s="34"/>
      <c r="I34" s="132">
        <v>0.15</v>
      </c>
      <c r="J34" s="131">
        <f>ROUND(((SUM(BF124:BF178))*I34),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ROUND((SUM(BG124:BG178)),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ROUND((SUM(BH124:BH178)),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ROUND((SUM(BI124:BI178)),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02 - 1.02 Sprchy dorost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J146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J154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J156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167</v>
      </c>
      <c r="E103" s="172"/>
      <c r="F103" s="172"/>
      <c r="G103" s="172"/>
      <c r="H103" s="172"/>
      <c r="I103" s="173"/>
      <c r="J103" s="174">
        <f>J157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168</v>
      </c>
      <c r="E104" s="172"/>
      <c r="F104" s="172"/>
      <c r="G104" s="172"/>
      <c r="H104" s="172"/>
      <c r="I104" s="173"/>
      <c r="J104" s="174">
        <f>J162</f>
        <v>0</v>
      </c>
      <c r="K104" s="170"/>
      <c r="L104" s="175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6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169</v>
      </c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34" t="str">
        <f>E7</f>
        <v>Stavební úpravy šaten a navazujících prostor TJ Milín č.p.319</v>
      </c>
      <c r="F114" s="335"/>
      <c r="G114" s="335"/>
      <c r="H114" s="335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152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90" t="str">
        <f>E9</f>
        <v>02 - 1.02 Sprchy dorost</v>
      </c>
      <c r="F116" s="336"/>
      <c r="G116" s="336"/>
      <c r="H116" s="3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118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0.15" customHeight="1">
      <c r="A120" s="34"/>
      <c r="B120" s="35"/>
      <c r="C120" s="29" t="s">
        <v>24</v>
      </c>
      <c r="D120" s="36"/>
      <c r="E120" s="36"/>
      <c r="F120" s="27" t="str">
        <f>E15</f>
        <v>Obec Milín, 11. května 27, 262 31 Milín</v>
      </c>
      <c r="G120" s="36"/>
      <c r="H120" s="36"/>
      <c r="I120" s="118" t="s">
        <v>30</v>
      </c>
      <c r="J120" s="32" t="str">
        <f>E21</f>
        <v>Ing. Jan hašek, Kamenická 832, 262 72 Březnice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118" t="s">
        <v>33</v>
      </c>
      <c r="J121" s="32" t="str">
        <f>E24</f>
        <v>Ing. Jitka Dupalová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6"/>
      <c r="B123" s="177"/>
      <c r="C123" s="178" t="s">
        <v>170</v>
      </c>
      <c r="D123" s="179" t="s">
        <v>61</v>
      </c>
      <c r="E123" s="179" t="s">
        <v>57</v>
      </c>
      <c r="F123" s="179" t="s">
        <v>58</v>
      </c>
      <c r="G123" s="179" t="s">
        <v>171</v>
      </c>
      <c r="H123" s="179" t="s">
        <v>172</v>
      </c>
      <c r="I123" s="180" t="s">
        <v>173</v>
      </c>
      <c r="J123" s="181" t="s">
        <v>157</v>
      </c>
      <c r="K123" s="182" t="s">
        <v>174</v>
      </c>
      <c r="L123" s="183"/>
      <c r="M123" s="75" t="s">
        <v>1</v>
      </c>
      <c r="N123" s="76" t="s">
        <v>40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116"/>
      <c r="J124" s="184">
        <f>BK124</f>
        <v>0</v>
      </c>
      <c r="K124" s="36"/>
      <c r="L124" s="39"/>
      <c r="M124" s="78"/>
      <c r="N124" s="185"/>
      <c r="O124" s="79"/>
      <c r="P124" s="186">
        <f>P125+P156</f>
        <v>0</v>
      </c>
      <c r="Q124" s="79"/>
      <c r="R124" s="186">
        <f>R125+R156</f>
        <v>0.12590185000000001</v>
      </c>
      <c r="S124" s="79"/>
      <c r="T124" s="187">
        <f>T125+T156</f>
        <v>4.2042E-3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159</v>
      </c>
      <c r="BK124" s="188">
        <f>BK125+BK156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182</v>
      </c>
      <c r="F125" s="192" t="s">
        <v>183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P126+P141+P146+P154</f>
        <v>0</v>
      </c>
      <c r="Q125" s="197"/>
      <c r="R125" s="198">
        <f>R126+R141+R146+R154</f>
        <v>0.11422691</v>
      </c>
      <c r="S125" s="197"/>
      <c r="T125" s="199">
        <f>T126+T141+T146+T154</f>
        <v>0</v>
      </c>
      <c r="AR125" s="200" t="s">
        <v>84</v>
      </c>
      <c r="AT125" s="201" t="s">
        <v>75</v>
      </c>
      <c r="AU125" s="201" t="s">
        <v>76</v>
      </c>
      <c r="AY125" s="200" t="s">
        <v>184</v>
      </c>
      <c r="BK125" s="202">
        <f>BK126+BK141+BK146+BK154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185</v>
      </c>
      <c r="F126" s="203" t="s">
        <v>186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SUM(P127:P140)</f>
        <v>0</v>
      </c>
      <c r="Q126" s="197"/>
      <c r="R126" s="198">
        <f>SUM(R127:R140)</f>
        <v>0.1125468</v>
      </c>
      <c r="S126" s="197"/>
      <c r="T126" s="199">
        <f>SUM(T127:T140)</f>
        <v>0</v>
      </c>
      <c r="AR126" s="200" t="s">
        <v>84</v>
      </c>
      <c r="AT126" s="201" t="s">
        <v>75</v>
      </c>
      <c r="AU126" s="201" t="s">
        <v>84</v>
      </c>
      <c r="AY126" s="200" t="s">
        <v>184</v>
      </c>
      <c r="BK126" s="202">
        <f>SUM(BK127:BK140)</f>
        <v>0</v>
      </c>
    </row>
    <row r="127" spans="1:65" s="2" customFormat="1" ht="21.75" customHeight="1">
      <c r="A127" s="34"/>
      <c r="B127" s="35"/>
      <c r="C127" s="205" t="s">
        <v>84</v>
      </c>
      <c r="D127" s="205" t="s">
        <v>187</v>
      </c>
      <c r="E127" s="206" t="s">
        <v>188</v>
      </c>
      <c r="F127" s="207" t="s">
        <v>189</v>
      </c>
      <c r="G127" s="208" t="s">
        <v>190</v>
      </c>
      <c r="H127" s="209">
        <v>4.0199999999999996</v>
      </c>
      <c r="I127" s="210"/>
      <c r="J127" s="211">
        <f>ROUND(I127*H127,2)</f>
        <v>0</v>
      </c>
      <c r="K127" s="212"/>
      <c r="L127" s="39"/>
      <c r="M127" s="213" t="s">
        <v>1</v>
      </c>
      <c r="N127" s="214" t="s">
        <v>41</v>
      </c>
      <c r="O127" s="71"/>
      <c r="P127" s="215">
        <f>O127*H127</f>
        <v>0</v>
      </c>
      <c r="Q127" s="215">
        <v>4.3800000000000002E-3</v>
      </c>
      <c r="R127" s="215">
        <f>Q127*H127</f>
        <v>1.7607599999999998E-2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191</v>
      </c>
      <c r="AT127" s="217" t="s">
        <v>187</v>
      </c>
      <c r="AU127" s="217" t="s">
        <v>86</v>
      </c>
      <c r="AY127" s="17" t="s">
        <v>184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84</v>
      </c>
      <c r="BK127" s="218">
        <f>ROUND(I127*H127,2)</f>
        <v>0</v>
      </c>
      <c r="BL127" s="17" t="s">
        <v>191</v>
      </c>
      <c r="BM127" s="217" t="s">
        <v>373</v>
      </c>
    </row>
    <row r="128" spans="1:65" s="13" customFormat="1" ht="11.25">
      <c r="B128" s="219"/>
      <c r="C128" s="220"/>
      <c r="D128" s="221" t="s">
        <v>193</v>
      </c>
      <c r="E128" s="222" t="s">
        <v>149</v>
      </c>
      <c r="F128" s="223" t="s">
        <v>194</v>
      </c>
      <c r="G128" s="220"/>
      <c r="H128" s="224">
        <v>4.0199999999999996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193</v>
      </c>
      <c r="AU128" s="230" t="s">
        <v>86</v>
      </c>
      <c r="AV128" s="13" t="s">
        <v>86</v>
      </c>
      <c r="AW128" s="13" t="s">
        <v>32</v>
      </c>
      <c r="AX128" s="13" t="s">
        <v>84</v>
      </c>
      <c r="AY128" s="230" t="s">
        <v>184</v>
      </c>
    </row>
    <row r="129" spans="1:65" s="2" customFormat="1" ht="21.75" customHeight="1">
      <c r="A129" s="34"/>
      <c r="B129" s="35"/>
      <c r="C129" s="205" t="s">
        <v>86</v>
      </c>
      <c r="D129" s="205" t="s">
        <v>187</v>
      </c>
      <c r="E129" s="206" t="s">
        <v>195</v>
      </c>
      <c r="F129" s="207" t="s">
        <v>196</v>
      </c>
      <c r="G129" s="208" t="s">
        <v>190</v>
      </c>
      <c r="H129" s="209">
        <v>9.8829999999999991</v>
      </c>
      <c r="I129" s="210"/>
      <c r="J129" s="211">
        <f>ROUND(I129*H129,2)</f>
        <v>0</v>
      </c>
      <c r="K129" s="212"/>
      <c r="L129" s="39"/>
      <c r="M129" s="213" t="s">
        <v>1</v>
      </c>
      <c r="N129" s="214" t="s">
        <v>41</v>
      </c>
      <c r="O129" s="71"/>
      <c r="P129" s="215">
        <f>O129*H129</f>
        <v>0</v>
      </c>
      <c r="Q129" s="215">
        <v>3.0000000000000001E-3</v>
      </c>
      <c r="R129" s="215">
        <f>Q129*H129</f>
        <v>2.9648999999999998E-2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191</v>
      </c>
      <c r="AT129" s="217" t="s">
        <v>187</v>
      </c>
      <c r="AU129" s="217" t="s">
        <v>86</v>
      </c>
      <c r="AY129" s="17" t="s">
        <v>184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191</v>
      </c>
      <c r="BM129" s="217" t="s">
        <v>374</v>
      </c>
    </row>
    <row r="130" spans="1:65" s="13" customFormat="1" ht="11.25">
      <c r="B130" s="219"/>
      <c r="C130" s="220"/>
      <c r="D130" s="221" t="s">
        <v>193</v>
      </c>
      <c r="E130" s="222" t="s">
        <v>1</v>
      </c>
      <c r="F130" s="223" t="s">
        <v>137</v>
      </c>
      <c r="G130" s="220"/>
      <c r="H130" s="224">
        <v>9.8829999999999991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193</v>
      </c>
      <c r="AU130" s="230" t="s">
        <v>86</v>
      </c>
      <c r="AV130" s="13" t="s">
        <v>86</v>
      </c>
      <c r="AW130" s="13" t="s">
        <v>32</v>
      </c>
      <c r="AX130" s="13" t="s">
        <v>84</v>
      </c>
      <c r="AY130" s="230" t="s">
        <v>184</v>
      </c>
    </row>
    <row r="131" spans="1:65" s="2" customFormat="1" ht="21.75" customHeight="1">
      <c r="A131" s="34"/>
      <c r="B131" s="35"/>
      <c r="C131" s="205" t="s">
        <v>198</v>
      </c>
      <c r="D131" s="205" t="s">
        <v>187</v>
      </c>
      <c r="E131" s="206" t="s">
        <v>203</v>
      </c>
      <c r="F131" s="207" t="s">
        <v>204</v>
      </c>
      <c r="G131" s="208" t="s">
        <v>190</v>
      </c>
      <c r="H131" s="209">
        <v>14.125</v>
      </c>
      <c r="I131" s="210"/>
      <c r="J131" s="211">
        <f>ROUND(I131*H131,2)</f>
        <v>0</v>
      </c>
      <c r="K131" s="212"/>
      <c r="L131" s="39"/>
      <c r="M131" s="213" t="s">
        <v>1</v>
      </c>
      <c r="N131" s="214" t="s">
        <v>41</v>
      </c>
      <c r="O131" s="71"/>
      <c r="P131" s="215">
        <f>O131*H131</f>
        <v>0</v>
      </c>
      <c r="Q131" s="215">
        <v>3.0000000000000001E-3</v>
      </c>
      <c r="R131" s="215">
        <f>Q131*H131</f>
        <v>4.2375000000000003E-2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191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191</v>
      </c>
      <c r="BM131" s="217" t="s">
        <v>375</v>
      </c>
    </row>
    <row r="132" spans="1:65" s="13" customFormat="1" ht="11.25">
      <c r="B132" s="219"/>
      <c r="C132" s="220"/>
      <c r="D132" s="221" t="s">
        <v>193</v>
      </c>
      <c r="E132" s="222" t="s">
        <v>146</v>
      </c>
      <c r="F132" s="223" t="s">
        <v>376</v>
      </c>
      <c r="G132" s="220"/>
      <c r="H132" s="224">
        <v>14.125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193</v>
      </c>
      <c r="AU132" s="230" t="s">
        <v>86</v>
      </c>
      <c r="AV132" s="13" t="s">
        <v>86</v>
      </c>
      <c r="AW132" s="13" t="s">
        <v>32</v>
      </c>
      <c r="AX132" s="13" t="s">
        <v>84</v>
      </c>
      <c r="AY132" s="230" t="s">
        <v>184</v>
      </c>
    </row>
    <row r="133" spans="1:65" s="2" customFormat="1" ht="21.75" customHeight="1">
      <c r="A133" s="34"/>
      <c r="B133" s="35"/>
      <c r="C133" s="205" t="s">
        <v>191</v>
      </c>
      <c r="D133" s="205" t="s">
        <v>187</v>
      </c>
      <c r="E133" s="206" t="s">
        <v>377</v>
      </c>
      <c r="F133" s="207" t="s">
        <v>378</v>
      </c>
      <c r="G133" s="208" t="s">
        <v>190</v>
      </c>
      <c r="H133" s="209">
        <v>1.488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1.54E-2</v>
      </c>
      <c r="R133" s="215">
        <f>Q133*H133</f>
        <v>2.29152E-2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379</v>
      </c>
    </row>
    <row r="134" spans="1:65" s="13" customFormat="1" ht="11.25">
      <c r="B134" s="219"/>
      <c r="C134" s="220"/>
      <c r="D134" s="221" t="s">
        <v>193</v>
      </c>
      <c r="E134" s="222" t="s">
        <v>1</v>
      </c>
      <c r="F134" s="223" t="s">
        <v>380</v>
      </c>
      <c r="G134" s="220"/>
      <c r="H134" s="224">
        <v>1.488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16.5" customHeight="1">
      <c r="A135" s="34"/>
      <c r="B135" s="35"/>
      <c r="C135" s="205" t="s">
        <v>207</v>
      </c>
      <c r="D135" s="205" t="s">
        <v>187</v>
      </c>
      <c r="E135" s="206" t="s">
        <v>211</v>
      </c>
      <c r="F135" s="207" t="s">
        <v>212</v>
      </c>
      <c r="G135" s="208" t="s">
        <v>190</v>
      </c>
      <c r="H135" s="209">
        <v>9.8829999999999991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381</v>
      </c>
    </row>
    <row r="136" spans="1:65" s="13" customFormat="1" ht="11.25">
      <c r="B136" s="219"/>
      <c r="C136" s="220"/>
      <c r="D136" s="221" t="s">
        <v>193</v>
      </c>
      <c r="E136" s="222" t="s">
        <v>137</v>
      </c>
      <c r="F136" s="223" t="s">
        <v>382</v>
      </c>
      <c r="G136" s="220"/>
      <c r="H136" s="224">
        <v>9.8829999999999991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21.75" customHeight="1">
      <c r="A137" s="34"/>
      <c r="B137" s="35"/>
      <c r="C137" s="205" t="s">
        <v>185</v>
      </c>
      <c r="D137" s="205" t="s">
        <v>187</v>
      </c>
      <c r="E137" s="206" t="s">
        <v>216</v>
      </c>
      <c r="F137" s="207" t="s">
        <v>217</v>
      </c>
      <c r="G137" s="208" t="s">
        <v>190</v>
      </c>
      <c r="H137" s="209">
        <v>22.074999999999999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383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143</v>
      </c>
      <c r="G138" s="220"/>
      <c r="H138" s="224">
        <v>4.375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76</v>
      </c>
      <c r="AY138" s="230" t="s">
        <v>184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384</v>
      </c>
      <c r="G139" s="220"/>
      <c r="H139" s="224">
        <v>17.7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76</v>
      </c>
      <c r="AY139" s="230" t="s">
        <v>184</v>
      </c>
    </row>
    <row r="140" spans="1:65" s="14" customFormat="1" ht="11.25">
      <c r="B140" s="245"/>
      <c r="C140" s="246"/>
      <c r="D140" s="221" t="s">
        <v>193</v>
      </c>
      <c r="E140" s="247" t="s">
        <v>1</v>
      </c>
      <c r="F140" s="248" t="s">
        <v>385</v>
      </c>
      <c r="G140" s="246"/>
      <c r="H140" s="249">
        <v>22.074999999999999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193</v>
      </c>
      <c r="AU140" s="255" t="s">
        <v>86</v>
      </c>
      <c r="AV140" s="14" t="s">
        <v>191</v>
      </c>
      <c r="AW140" s="14" t="s">
        <v>32</v>
      </c>
      <c r="AX140" s="14" t="s">
        <v>84</v>
      </c>
      <c r="AY140" s="255" t="s">
        <v>184</v>
      </c>
    </row>
    <row r="141" spans="1:65" s="12" customFormat="1" ht="22.9" customHeight="1">
      <c r="B141" s="189"/>
      <c r="C141" s="190"/>
      <c r="D141" s="191" t="s">
        <v>75</v>
      </c>
      <c r="E141" s="203" t="s">
        <v>224</v>
      </c>
      <c r="F141" s="203" t="s">
        <v>229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SUM(P142:P145)</f>
        <v>0</v>
      </c>
      <c r="Q141" s="197"/>
      <c r="R141" s="198">
        <f>SUM(R142:R145)</f>
        <v>1.6801099999999999E-3</v>
      </c>
      <c r="S141" s="197"/>
      <c r="T141" s="199">
        <f>SUM(T142:T145)</f>
        <v>0</v>
      </c>
      <c r="AR141" s="200" t="s">
        <v>84</v>
      </c>
      <c r="AT141" s="201" t="s">
        <v>75</v>
      </c>
      <c r="AU141" s="201" t="s">
        <v>84</v>
      </c>
      <c r="AY141" s="200" t="s">
        <v>184</v>
      </c>
      <c r="BK141" s="202">
        <f>SUM(BK142:BK145)</f>
        <v>0</v>
      </c>
    </row>
    <row r="142" spans="1:65" s="2" customFormat="1" ht="21.75" customHeight="1">
      <c r="A142" s="34"/>
      <c r="B142" s="35"/>
      <c r="C142" s="205" t="s">
        <v>215</v>
      </c>
      <c r="D142" s="205" t="s">
        <v>187</v>
      </c>
      <c r="E142" s="206" t="s">
        <v>230</v>
      </c>
      <c r="F142" s="207" t="s">
        <v>231</v>
      </c>
      <c r="G142" s="208" t="s">
        <v>190</v>
      </c>
      <c r="H142" s="209">
        <v>9.8829999999999991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1.2999999999999999E-4</v>
      </c>
      <c r="R142" s="215">
        <f>Q142*H142</f>
        <v>1.2847899999999998E-3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386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137</v>
      </c>
      <c r="G143" s="220"/>
      <c r="H143" s="224">
        <v>9.8829999999999991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2" customFormat="1" ht="21.75" customHeight="1">
      <c r="A144" s="34"/>
      <c r="B144" s="35"/>
      <c r="C144" s="205" t="s">
        <v>219</v>
      </c>
      <c r="D144" s="205" t="s">
        <v>187</v>
      </c>
      <c r="E144" s="206" t="s">
        <v>233</v>
      </c>
      <c r="F144" s="207" t="s">
        <v>234</v>
      </c>
      <c r="G144" s="208" t="s">
        <v>190</v>
      </c>
      <c r="H144" s="209">
        <v>9.8829999999999991</v>
      </c>
      <c r="I144" s="210"/>
      <c r="J144" s="211">
        <f>ROUND(I144*H144,2)</f>
        <v>0</v>
      </c>
      <c r="K144" s="212"/>
      <c r="L144" s="39"/>
      <c r="M144" s="213" t="s">
        <v>1</v>
      </c>
      <c r="N144" s="214" t="s">
        <v>41</v>
      </c>
      <c r="O144" s="71"/>
      <c r="P144" s="215">
        <f>O144*H144</f>
        <v>0</v>
      </c>
      <c r="Q144" s="215">
        <v>4.0000000000000003E-5</v>
      </c>
      <c r="R144" s="215">
        <f>Q144*H144</f>
        <v>3.9532E-4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191</v>
      </c>
      <c r="AT144" s="217" t="s">
        <v>187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387</v>
      </c>
    </row>
    <row r="145" spans="1:65" s="13" customFormat="1" ht="11.25">
      <c r="B145" s="219"/>
      <c r="C145" s="220"/>
      <c r="D145" s="221" t="s">
        <v>193</v>
      </c>
      <c r="E145" s="222" t="s">
        <v>1</v>
      </c>
      <c r="F145" s="223" t="s">
        <v>137</v>
      </c>
      <c r="G145" s="220"/>
      <c r="H145" s="224">
        <v>9.8829999999999991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32</v>
      </c>
      <c r="AX145" s="13" t="s">
        <v>84</v>
      </c>
      <c r="AY145" s="230" t="s">
        <v>184</v>
      </c>
    </row>
    <row r="146" spans="1:65" s="12" customFormat="1" ht="22.9" customHeight="1">
      <c r="B146" s="189"/>
      <c r="C146" s="190"/>
      <c r="D146" s="191" t="s">
        <v>75</v>
      </c>
      <c r="E146" s="203" t="s">
        <v>239</v>
      </c>
      <c r="F146" s="203" t="s">
        <v>240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SUM(P147:P153)</f>
        <v>0</v>
      </c>
      <c r="Q146" s="197"/>
      <c r="R146" s="198">
        <f>SUM(R147:R153)</f>
        <v>0</v>
      </c>
      <c r="S146" s="197"/>
      <c r="T146" s="199">
        <f>SUM(T147:T153)</f>
        <v>0</v>
      </c>
      <c r="AR146" s="200" t="s">
        <v>84</v>
      </c>
      <c r="AT146" s="201" t="s">
        <v>75</v>
      </c>
      <c r="AU146" s="201" t="s">
        <v>84</v>
      </c>
      <c r="AY146" s="200" t="s">
        <v>184</v>
      </c>
      <c r="BK146" s="202">
        <f>SUM(BK147:BK153)</f>
        <v>0</v>
      </c>
    </row>
    <row r="147" spans="1:65" s="2" customFormat="1" ht="16.5" customHeight="1">
      <c r="A147" s="34"/>
      <c r="B147" s="35"/>
      <c r="C147" s="205" t="s">
        <v>224</v>
      </c>
      <c r="D147" s="205" t="s">
        <v>187</v>
      </c>
      <c r="E147" s="206" t="s">
        <v>241</v>
      </c>
      <c r="F147" s="207" t="s">
        <v>242</v>
      </c>
      <c r="G147" s="208" t="s">
        <v>243</v>
      </c>
      <c r="H147" s="209">
        <v>4.0000000000000001E-3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388</v>
      </c>
    </row>
    <row r="148" spans="1:65" s="2" customFormat="1" ht="16.5" customHeight="1">
      <c r="A148" s="34"/>
      <c r="B148" s="35"/>
      <c r="C148" s="205" t="s">
        <v>111</v>
      </c>
      <c r="D148" s="205" t="s">
        <v>187</v>
      </c>
      <c r="E148" s="206" t="s">
        <v>245</v>
      </c>
      <c r="F148" s="207" t="s">
        <v>246</v>
      </c>
      <c r="G148" s="208" t="s">
        <v>243</v>
      </c>
      <c r="H148" s="209">
        <v>4.0000000000000001E-3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389</v>
      </c>
    </row>
    <row r="149" spans="1:65" s="2" customFormat="1" ht="21.75" customHeight="1">
      <c r="A149" s="34"/>
      <c r="B149" s="35"/>
      <c r="C149" s="205" t="s">
        <v>114</v>
      </c>
      <c r="D149" s="205" t="s">
        <v>187</v>
      </c>
      <c r="E149" s="206" t="s">
        <v>248</v>
      </c>
      <c r="F149" s="207" t="s">
        <v>249</v>
      </c>
      <c r="G149" s="208" t="s">
        <v>243</v>
      </c>
      <c r="H149" s="209">
        <v>4.0000000000000001E-3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390</v>
      </c>
    </row>
    <row r="150" spans="1:65" s="2" customFormat="1" ht="21.75" customHeight="1">
      <c r="A150" s="34"/>
      <c r="B150" s="35"/>
      <c r="C150" s="205" t="s">
        <v>117</v>
      </c>
      <c r="D150" s="205" t="s">
        <v>187</v>
      </c>
      <c r="E150" s="206" t="s">
        <v>251</v>
      </c>
      <c r="F150" s="207" t="s">
        <v>252</v>
      </c>
      <c r="G150" s="208" t="s">
        <v>243</v>
      </c>
      <c r="H150" s="209">
        <v>3.5999999999999997E-2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391</v>
      </c>
    </row>
    <row r="151" spans="1:65" s="13" customFormat="1" ht="11.25">
      <c r="B151" s="219"/>
      <c r="C151" s="220"/>
      <c r="D151" s="221" t="s">
        <v>193</v>
      </c>
      <c r="E151" s="220"/>
      <c r="F151" s="223" t="s">
        <v>392</v>
      </c>
      <c r="G151" s="220"/>
      <c r="H151" s="224">
        <v>3.5999999999999997E-2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193</v>
      </c>
      <c r="AU151" s="230" t="s">
        <v>86</v>
      </c>
      <c r="AV151" s="13" t="s">
        <v>86</v>
      </c>
      <c r="AW151" s="13" t="s">
        <v>4</v>
      </c>
      <c r="AX151" s="13" t="s">
        <v>84</v>
      </c>
      <c r="AY151" s="230" t="s">
        <v>184</v>
      </c>
    </row>
    <row r="152" spans="1:65" s="2" customFormat="1" ht="21.75" customHeight="1">
      <c r="A152" s="34"/>
      <c r="B152" s="35"/>
      <c r="C152" s="205" t="s">
        <v>120</v>
      </c>
      <c r="D152" s="205" t="s">
        <v>187</v>
      </c>
      <c r="E152" s="206" t="s">
        <v>255</v>
      </c>
      <c r="F152" s="207" t="s">
        <v>256</v>
      </c>
      <c r="G152" s="208" t="s">
        <v>243</v>
      </c>
      <c r="H152" s="209">
        <v>0.04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393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394</v>
      </c>
      <c r="G153" s="220"/>
      <c r="H153" s="224">
        <v>0.04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12" customFormat="1" ht="22.9" customHeight="1">
      <c r="B154" s="189"/>
      <c r="C154" s="190"/>
      <c r="D154" s="191" t="s">
        <v>75</v>
      </c>
      <c r="E154" s="203" t="s">
        <v>259</v>
      </c>
      <c r="F154" s="203" t="s">
        <v>260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P155</f>
        <v>0</v>
      </c>
      <c r="Q154" s="197"/>
      <c r="R154" s="198">
        <f>R155</f>
        <v>0</v>
      </c>
      <c r="S154" s="197"/>
      <c r="T154" s="199">
        <f>T155</f>
        <v>0</v>
      </c>
      <c r="AR154" s="200" t="s">
        <v>84</v>
      </c>
      <c r="AT154" s="201" t="s">
        <v>75</v>
      </c>
      <c r="AU154" s="201" t="s">
        <v>84</v>
      </c>
      <c r="AY154" s="200" t="s">
        <v>184</v>
      </c>
      <c r="BK154" s="202">
        <f>BK155</f>
        <v>0</v>
      </c>
    </row>
    <row r="155" spans="1:65" s="2" customFormat="1" ht="16.5" customHeight="1">
      <c r="A155" s="34"/>
      <c r="B155" s="35"/>
      <c r="C155" s="205" t="s">
        <v>123</v>
      </c>
      <c r="D155" s="205" t="s">
        <v>187</v>
      </c>
      <c r="E155" s="206" t="s">
        <v>261</v>
      </c>
      <c r="F155" s="207" t="s">
        <v>262</v>
      </c>
      <c r="G155" s="208" t="s">
        <v>243</v>
      </c>
      <c r="H155" s="209">
        <v>0.114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395</v>
      </c>
    </row>
    <row r="156" spans="1:65" s="12" customFormat="1" ht="25.9" customHeight="1">
      <c r="B156" s="189"/>
      <c r="C156" s="190"/>
      <c r="D156" s="191" t="s">
        <v>75</v>
      </c>
      <c r="E156" s="192" t="s">
        <v>264</v>
      </c>
      <c r="F156" s="192" t="s">
        <v>265</v>
      </c>
      <c r="G156" s="190"/>
      <c r="H156" s="190"/>
      <c r="I156" s="193"/>
      <c r="J156" s="194">
        <f>BK156</f>
        <v>0</v>
      </c>
      <c r="K156" s="190"/>
      <c r="L156" s="195"/>
      <c r="M156" s="196"/>
      <c r="N156" s="197"/>
      <c r="O156" s="197"/>
      <c r="P156" s="198">
        <f>P157+P162</f>
        <v>0</v>
      </c>
      <c r="Q156" s="197"/>
      <c r="R156" s="198">
        <f>R157+R162</f>
        <v>1.1674939999999998E-2</v>
      </c>
      <c r="S156" s="197"/>
      <c r="T156" s="199">
        <f>T157+T162</f>
        <v>4.2042E-3</v>
      </c>
      <c r="AR156" s="200" t="s">
        <v>86</v>
      </c>
      <c r="AT156" s="201" t="s">
        <v>75</v>
      </c>
      <c r="AU156" s="201" t="s">
        <v>76</v>
      </c>
      <c r="AY156" s="200" t="s">
        <v>184</v>
      </c>
      <c r="BK156" s="202">
        <f>BK157+BK162</f>
        <v>0</v>
      </c>
    </row>
    <row r="157" spans="1:65" s="12" customFormat="1" ht="22.9" customHeight="1">
      <c r="B157" s="189"/>
      <c r="C157" s="190"/>
      <c r="D157" s="191" t="s">
        <v>75</v>
      </c>
      <c r="E157" s="203" t="s">
        <v>316</v>
      </c>
      <c r="F157" s="203" t="s">
        <v>317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SUM(P158:P161)</f>
        <v>0</v>
      </c>
      <c r="Q157" s="197"/>
      <c r="R157" s="198">
        <f>SUM(R158:R161)</f>
        <v>2.4008000000000002E-4</v>
      </c>
      <c r="S157" s="197"/>
      <c r="T157" s="199">
        <f>SUM(T158:T161)</f>
        <v>4.2042E-3</v>
      </c>
      <c r="AR157" s="200" t="s">
        <v>86</v>
      </c>
      <c r="AT157" s="201" t="s">
        <v>75</v>
      </c>
      <c r="AU157" s="201" t="s">
        <v>84</v>
      </c>
      <c r="AY157" s="200" t="s">
        <v>184</v>
      </c>
      <c r="BK157" s="202">
        <f>SUM(BK158:BK161)</f>
        <v>0</v>
      </c>
    </row>
    <row r="158" spans="1:65" s="2" customFormat="1" ht="16.5" customHeight="1">
      <c r="A158" s="34"/>
      <c r="B158" s="35"/>
      <c r="C158" s="205" t="s">
        <v>8</v>
      </c>
      <c r="D158" s="205" t="s">
        <v>187</v>
      </c>
      <c r="E158" s="206" t="s">
        <v>327</v>
      </c>
      <c r="F158" s="207" t="s">
        <v>328</v>
      </c>
      <c r="G158" s="208" t="s">
        <v>190</v>
      </c>
      <c r="H158" s="209">
        <v>24.007999999999999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1.0000000000000001E-5</v>
      </c>
      <c r="R158" s="215">
        <f>Q158*H158</f>
        <v>2.4008000000000002E-4</v>
      </c>
      <c r="S158" s="215">
        <v>1.4999999999999999E-4</v>
      </c>
      <c r="T158" s="216">
        <f>S158*H158</f>
        <v>3.6011999999999997E-3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128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128</v>
      </c>
      <c r="BM158" s="217" t="s">
        <v>396</v>
      </c>
    </row>
    <row r="159" spans="1:65" s="13" customFormat="1" ht="11.25">
      <c r="B159" s="219"/>
      <c r="C159" s="220"/>
      <c r="D159" s="221" t="s">
        <v>193</v>
      </c>
      <c r="E159" s="222" t="s">
        <v>1</v>
      </c>
      <c r="F159" s="223" t="s">
        <v>330</v>
      </c>
      <c r="G159" s="220"/>
      <c r="H159" s="224">
        <v>24.007999999999999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84</v>
      </c>
      <c r="AY159" s="230" t="s">
        <v>184</v>
      </c>
    </row>
    <row r="160" spans="1:65" s="2" customFormat="1" ht="16.5" customHeight="1">
      <c r="A160" s="34"/>
      <c r="B160" s="35"/>
      <c r="C160" s="205" t="s">
        <v>128</v>
      </c>
      <c r="D160" s="205" t="s">
        <v>187</v>
      </c>
      <c r="E160" s="206" t="s">
        <v>332</v>
      </c>
      <c r="F160" s="207" t="s">
        <v>333</v>
      </c>
      <c r="G160" s="208" t="s">
        <v>190</v>
      </c>
      <c r="H160" s="209">
        <v>4.0199999999999996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1.4999999999999999E-4</v>
      </c>
      <c r="T160" s="216">
        <f>S160*H160</f>
        <v>6.0299999999999991E-4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128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128</v>
      </c>
      <c r="BM160" s="217" t="s">
        <v>397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149</v>
      </c>
      <c r="G161" s="220"/>
      <c r="H161" s="224">
        <v>4.0199999999999996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84</v>
      </c>
      <c r="AY161" s="230" t="s">
        <v>184</v>
      </c>
    </row>
    <row r="162" spans="1:65" s="12" customFormat="1" ht="22.9" customHeight="1">
      <c r="B162" s="189"/>
      <c r="C162" s="190"/>
      <c r="D162" s="191" t="s">
        <v>75</v>
      </c>
      <c r="E162" s="203" t="s">
        <v>335</v>
      </c>
      <c r="F162" s="203" t="s">
        <v>336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SUM(P163:P178)</f>
        <v>0</v>
      </c>
      <c r="Q162" s="197"/>
      <c r="R162" s="198">
        <f>SUM(R163:R178)</f>
        <v>1.1434859999999998E-2</v>
      </c>
      <c r="S162" s="197"/>
      <c r="T162" s="199">
        <f>SUM(T163:T178)</f>
        <v>0</v>
      </c>
      <c r="AR162" s="200" t="s">
        <v>86</v>
      </c>
      <c r="AT162" s="201" t="s">
        <v>75</v>
      </c>
      <c r="AU162" s="201" t="s">
        <v>84</v>
      </c>
      <c r="AY162" s="200" t="s">
        <v>184</v>
      </c>
      <c r="BK162" s="202">
        <f>SUM(BK163:BK178)</f>
        <v>0</v>
      </c>
    </row>
    <row r="163" spans="1:65" s="2" customFormat="1" ht="21.75" customHeight="1">
      <c r="A163" s="34"/>
      <c r="B163" s="35"/>
      <c r="C163" s="205" t="s">
        <v>131</v>
      </c>
      <c r="D163" s="205" t="s">
        <v>187</v>
      </c>
      <c r="E163" s="206" t="s">
        <v>338</v>
      </c>
      <c r="F163" s="207" t="s">
        <v>339</v>
      </c>
      <c r="G163" s="208" t="s">
        <v>340</v>
      </c>
      <c r="H163" s="209">
        <v>15.11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1.0000000000000001E-5</v>
      </c>
      <c r="R163" s="215">
        <f>Q163*H163</f>
        <v>1.5110000000000001E-4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128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128</v>
      </c>
      <c r="BM163" s="217" t="s">
        <v>398</v>
      </c>
    </row>
    <row r="164" spans="1:65" s="13" customFormat="1" ht="11.25">
      <c r="B164" s="219"/>
      <c r="C164" s="220"/>
      <c r="D164" s="221" t="s">
        <v>193</v>
      </c>
      <c r="E164" s="222" t="s">
        <v>1</v>
      </c>
      <c r="F164" s="223" t="s">
        <v>399</v>
      </c>
      <c r="G164" s="220"/>
      <c r="H164" s="224">
        <v>15.11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84</v>
      </c>
      <c r="AY164" s="230" t="s">
        <v>184</v>
      </c>
    </row>
    <row r="165" spans="1:65" s="2" customFormat="1" ht="16.5" customHeight="1">
      <c r="A165" s="34"/>
      <c r="B165" s="35"/>
      <c r="C165" s="205" t="s">
        <v>134</v>
      </c>
      <c r="D165" s="205" t="s">
        <v>187</v>
      </c>
      <c r="E165" s="206" t="s">
        <v>344</v>
      </c>
      <c r="F165" s="207" t="s">
        <v>345</v>
      </c>
      <c r="G165" s="208" t="s">
        <v>190</v>
      </c>
      <c r="H165" s="209">
        <v>9.8829999999999991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128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128</v>
      </c>
      <c r="BM165" s="217" t="s">
        <v>400</v>
      </c>
    </row>
    <row r="166" spans="1:65" s="13" customFormat="1" ht="11.25">
      <c r="B166" s="219"/>
      <c r="C166" s="220"/>
      <c r="D166" s="221" t="s">
        <v>193</v>
      </c>
      <c r="E166" s="222" t="s">
        <v>1</v>
      </c>
      <c r="F166" s="223" t="s">
        <v>137</v>
      </c>
      <c r="G166" s="220"/>
      <c r="H166" s="224">
        <v>9.8829999999999991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193</v>
      </c>
      <c r="AU166" s="230" t="s">
        <v>86</v>
      </c>
      <c r="AV166" s="13" t="s">
        <v>86</v>
      </c>
      <c r="AW166" s="13" t="s">
        <v>32</v>
      </c>
      <c r="AX166" s="13" t="s">
        <v>84</v>
      </c>
      <c r="AY166" s="230" t="s">
        <v>184</v>
      </c>
    </row>
    <row r="167" spans="1:65" s="2" customFormat="1" ht="16.5" customHeight="1">
      <c r="A167" s="34"/>
      <c r="B167" s="35"/>
      <c r="C167" s="231" t="s">
        <v>268</v>
      </c>
      <c r="D167" s="231" t="s">
        <v>225</v>
      </c>
      <c r="E167" s="232" t="s">
        <v>348</v>
      </c>
      <c r="F167" s="233" t="s">
        <v>349</v>
      </c>
      <c r="G167" s="234" t="s">
        <v>190</v>
      </c>
      <c r="H167" s="235">
        <v>10.377000000000001</v>
      </c>
      <c r="I167" s="236"/>
      <c r="J167" s="237">
        <f>ROUND(I167*H167,2)</f>
        <v>0</v>
      </c>
      <c r="K167" s="238"/>
      <c r="L167" s="239"/>
      <c r="M167" s="240" t="s">
        <v>1</v>
      </c>
      <c r="N167" s="241" t="s">
        <v>41</v>
      </c>
      <c r="O167" s="71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280</v>
      </c>
      <c r="AT167" s="217" t="s">
        <v>225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128</v>
      </c>
      <c r="BM167" s="217" t="s">
        <v>401</v>
      </c>
    </row>
    <row r="168" spans="1:65" s="13" customFormat="1" ht="11.25">
      <c r="B168" s="219"/>
      <c r="C168" s="220"/>
      <c r="D168" s="221" t="s">
        <v>193</v>
      </c>
      <c r="E168" s="220"/>
      <c r="F168" s="223" t="s">
        <v>402</v>
      </c>
      <c r="G168" s="220"/>
      <c r="H168" s="224">
        <v>10.377000000000001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4</v>
      </c>
      <c r="AX168" s="13" t="s">
        <v>84</v>
      </c>
      <c r="AY168" s="230" t="s">
        <v>184</v>
      </c>
    </row>
    <row r="169" spans="1:65" s="2" customFormat="1" ht="21.75" customHeight="1">
      <c r="A169" s="34"/>
      <c r="B169" s="35"/>
      <c r="C169" s="205" t="s">
        <v>274</v>
      </c>
      <c r="D169" s="205" t="s">
        <v>187</v>
      </c>
      <c r="E169" s="206" t="s">
        <v>353</v>
      </c>
      <c r="F169" s="207" t="s">
        <v>354</v>
      </c>
      <c r="G169" s="208" t="s">
        <v>190</v>
      </c>
      <c r="H169" s="209">
        <v>22.074999999999999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128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128</v>
      </c>
      <c r="BM169" s="217" t="s">
        <v>403</v>
      </c>
    </row>
    <row r="170" spans="1:65" s="13" customFormat="1" ht="11.25">
      <c r="B170" s="219"/>
      <c r="C170" s="220"/>
      <c r="D170" s="221" t="s">
        <v>193</v>
      </c>
      <c r="E170" s="222" t="s">
        <v>143</v>
      </c>
      <c r="F170" s="223" t="s">
        <v>404</v>
      </c>
      <c r="G170" s="220"/>
      <c r="H170" s="224">
        <v>4.375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76</v>
      </c>
      <c r="AY170" s="230" t="s">
        <v>184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384</v>
      </c>
      <c r="G171" s="220"/>
      <c r="H171" s="224">
        <v>17.7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76</v>
      </c>
      <c r="AY171" s="230" t="s">
        <v>184</v>
      </c>
    </row>
    <row r="172" spans="1:65" s="14" customFormat="1" ht="11.25">
      <c r="B172" s="245"/>
      <c r="C172" s="246"/>
      <c r="D172" s="221" t="s">
        <v>193</v>
      </c>
      <c r="E172" s="247" t="s">
        <v>1</v>
      </c>
      <c r="F172" s="248" t="s">
        <v>385</v>
      </c>
      <c r="G172" s="246"/>
      <c r="H172" s="249">
        <v>22.074999999999999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193</v>
      </c>
      <c r="AU172" s="255" t="s">
        <v>86</v>
      </c>
      <c r="AV172" s="14" t="s">
        <v>191</v>
      </c>
      <c r="AW172" s="14" t="s">
        <v>32</v>
      </c>
      <c r="AX172" s="14" t="s">
        <v>84</v>
      </c>
      <c r="AY172" s="255" t="s">
        <v>184</v>
      </c>
    </row>
    <row r="173" spans="1:65" s="2" customFormat="1" ht="16.5" customHeight="1">
      <c r="A173" s="34"/>
      <c r="B173" s="35"/>
      <c r="C173" s="231" t="s">
        <v>7</v>
      </c>
      <c r="D173" s="231" t="s">
        <v>225</v>
      </c>
      <c r="E173" s="232" t="s">
        <v>348</v>
      </c>
      <c r="F173" s="233" t="s">
        <v>349</v>
      </c>
      <c r="G173" s="234" t="s">
        <v>190</v>
      </c>
      <c r="H173" s="235">
        <v>23.178999999999998</v>
      </c>
      <c r="I173" s="236"/>
      <c r="J173" s="237">
        <f>ROUND(I173*H173,2)</f>
        <v>0</v>
      </c>
      <c r="K173" s="238"/>
      <c r="L173" s="239"/>
      <c r="M173" s="240" t="s">
        <v>1</v>
      </c>
      <c r="N173" s="241" t="s">
        <v>41</v>
      </c>
      <c r="O173" s="71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280</v>
      </c>
      <c r="AT173" s="217" t="s">
        <v>225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128</v>
      </c>
      <c r="BM173" s="217" t="s">
        <v>405</v>
      </c>
    </row>
    <row r="174" spans="1:65" s="13" customFormat="1" ht="11.25">
      <c r="B174" s="219"/>
      <c r="C174" s="220"/>
      <c r="D174" s="221" t="s">
        <v>193</v>
      </c>
      <c r="E174" s="220"/>
      <c r="F174" s="223" t="s">
        <v>406</v>
      </c>
      <c r="G174" s="220"/>
      <c r="H174" s="224">
        <v>23.178999999999998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4</v>
      </c>
      <c r="AX174" s="13" t="s">
        <v>84</v>
      </c>
      <c r="AY174" s="230" t="s">
        <v>184</v>
      </c>
    </row>
    <row r="175" spans="1:65" s="2" customFormat="1" ht="21.75" customHeight="1">
      <c r="A175" s="34"/>
      <c r="B175" s="35"/>
      <c r="C175" s="205" t="s">
        <v>282</v>
      </c>
      <c r="D175" s="205" t="s">
        <v>187</v>
      </c>
      <c r="E175" s="206" t="s">
        <v>361</v>
      </c>
      <c r="F175" s="207" t="s">
        <v>362</v>
      </c>
      <c r="G175" s="208" t="s">
        <v>190</v>
      </c>
      <c r="H175" s="209">
        <v>24.007999999999999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2.1000000000000001E-4</v>
      </c>
      <c r="R175" s="215">
        <f>Q175*H175</f>
        <v>5.0416799999999998E-3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128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128</v>
      </c>
      <c r="BM175" s="217" t="s">
        <v>407</v>
      </c>
    </row>
    <row r="176" spans="1:65" s="13" customFormat="1" ht="11.25">
      <c r="B176" s="219"/>
      <c r="C176" s="220"/>
      <c r="D176" s="221" t="s">
        <v>193</v>
      </c>
      <c r="E176" s="222" t="s">
        <v>140</v>
      </c>
      <c r="F176" s="223" t="s">
        <v>330</v>
      </c>
      <c r="G176" s="220"/>
      <c r="H176" s="224">
        <v>24.007999999999999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21.75" customHeight="1">
      <c r="A177" s="34"/>
      <c r="B177" s="35"/>
      <c r="C177" s="205" t="s">
        <v>288</v>
      </c>
      <c r="D177" s="205" t="s">
        <v>187</v>
      </c>
      <c r="E177" s="206" t="s">
        <v>365</v>
      </c>
      <c r="F177" s="207" t="s">
        <v>366</v>
      </c>
      <c r="G177" s="208" t="s">
        <v>190</v>
      </c>
      <c r="H177" s="209">
        <v>24.007999999999999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2.5999999999999998E-4</v>
      </c>
      <c r="R177" s="215">
        <f>Q177*H177</f>
        <v>6.2420799999999988E-3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128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128</v>
      </c>
      <c r="BM177" s="217" t="s">
        <v>408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140</v>
      </c>
      <c r="G178" s="220"/>
      <c r="H178" s="224">
        <v>24.007999999999999</v>
      </c>
      <c r="I178" s="225"/>
      <c r="J178" s="220"/>
      <c r="K178" s="220"/>
      <c r="L178" s="226"/>
      <c r="M178" s="242"/>
      <c r="N178" s="243"/>
      <c r="O178" s="243"/>
      <c r="P178" s="243"/>
      <c r="Q178" s="243"/>
      <c r="R178" s="243"/>
      <c r="S178" s="243"/>
      <c r="T178" s="244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6.95" customHeight="1">
      <c r="A179" s="34"/>
      <c r="B179" s="54"/>
      <c r="C179" s="55"/>
      <c r="D179" s="55"/>
      <c r="E179" s="55"/>
      <c r="F179" s="55"/>
      <c r="G179" s="55"/>
      <c r="H179" s="55"/>
      <c r="I179" s="153"/>
      <c r="J179" s="55"/>
      <c r="K179" s="55"/>
      <c r="L179" s="39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algorithmName="SHA-512" hashValue="XYl0kGkRt1l0qUQbQp9KYkMFnTzxH5UJoAx5RqEJkrYhmOwTxarDd9F6kGO7EMnaQkwRVQpDWawClCDOl1j/dg==" saltValue="a1Ba5rlIxeT0H7q61JEqE+nwc8Z+YlASvUlw46jqX1jwh6Qrhm7GrRTACvmiHC8BWkOSyRIUlWRMNR4KHHv2eQ==" spinCount="100000" sheet="1" objects="1" scenarios="1" formatColumns="0" formatRows="0" autoFilter="0"/>
  <autoFilter ref="C123:K17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92</v>
      </c>
      <c r="AZ2" s="109" t="s">
        <v>149</v>
      </c>
      <c r="BA2" s="109" t="s">
        <v>150</v>
      </c>
      <c r="BB2" s="109" t="s">
        <v>1</v>
      </c>
      <c r="BC2" s="109" t="s">
        <v>151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409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410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411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148</v>
      </c>
      <c r="BA6" s="109" t="s">
        <v>148</v>
      </c>
      <c r="BB6" s="109" t="s">
        <v>1</v>
      </c>
      <c r="BC6" s="109" t="s">
        <v>86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412</v>
      </c>
      <c r="BA7" s="109" t="s">
        <v>413</v>
      </c>
      <c r="BB7" s="109" t="s">
        <v>1</v>
      </c>
      <c r="BC7" s="109" t="s">
        <v>198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140</v>
      </c>
      <c r="BA8" s="109" t="s">
        <v>140</v>
      </c>
      <c r="BB8" s="109" t="s">
        <v>1</v>
      </c>
      <c r="BC8" s="109" t="s">
        <v>414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415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416</v>
      </c>
      <c r="BA9" s="109" t="s">
        <v>416</v>
      </c>
      <c r="BB9" s="109" t="s">
        <v>1</v>
      </c>
      <c r="BC9" s="109" t="s">
        <v>417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418</v>
      </c>
      <c r="BA10" s="109" t="s">
        <v>419</v>
      </c>
      <c r="BB10" s="109" t="s">
        <v>1</v>
      </c>
      <c r="BC10" s="109" t="s">
        <v>420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421</v>
      </c>
      <c r="BA11" s="109" t="s">
        <v>422</v>
      </c>
      <c r="BB11" s="109" t="s">
        <v>1</v>
      </c>
      <c r="BC11" s="109" t="s">
        <v>423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424</v>
      </c>
      <c r="BA12" s="109" t="s">
        <v>425</v>
      </c>
      <c r="BB12" s="109" t="s">
        <v>1</v>
      </c>
      <c r="BC12" s="109" t="s">
        <v>426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ROUND((SUM(BE130:BE302)),  2)</f>
        <v>0</v>
      </c>
      <c r="G33" s="34"/>
      <c r="H33" s="34"/>
      <c r="I33" s="132">
        <v>0.21</v>
      </c>
      <c r="J33" s="131">
        <f>ROUND(((SUM(BE130:BE302))*I33),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ROUND((SUM(BF130:BF302)),  2)</f>
        <v>0</v>
      </c>
      <c r="G34" s="34"/>
      <c r="H34" s="34"/>
      <c r="I34" s="132">
        <v>0.15</v>
      </c>
      <c r="J34" s="131">
        <f>ROUND(((SUM(BF130:BF302))*I34),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ROUND((SUM(BG130:BG302)),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ROUND((SUM(BH130:BH302)),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ROUND((SUM(BI130:BI302)),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03 - 1.03 Kabina přípravka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161</v>
      </c>
      <c r="E99" s="172"/>
      <c r="F99" s="172"/>
      <c r="G99" s="172"/>
      <c r="H99" s="172"/>
      <c r="I99" s="173"/>
      <c r="J99" s="174">
        <f>J146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162</v>
      </c>
      <c r="E100" s="172"/>
      <c r="F100" s="172"/>
      <c r="G100" s="172"/>
      <c r="H100" s="172"/>
      <c r="I100" s="173"/>
      <c r="J100" s="174">
        <f>J179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163</v>
      </c>
      <c r="E101" s="172"/>
      <c r="F101" s="172"/>
      <c r="G101" s="172"/>
      <c r="H101" s="172"/>
      <c r="I101" s="173"/>
      <c r="J101" s="174">
        <f>J191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164</v>
      </c>
      <c r="E102" s="172"/>
      <c r="F102" s="172"/>
      <c r="G102" s="172"/>
      <c r="H102" s="172"/>
      <c r="I102" s="173"/>
      <c r="J102" s="174">
        <f>J205</f>
        <v>0</v>
      </c>
      <c r="K102" s="170"/>
      <c r="L102" s="175"/>
    </row>
    <row r="103" spans="1:31" s="9" customFormat="1" ht="24.95" customHeight="1">
      <c r="B103" s="162"/>
      <c r="C103" s="163"/>
      <c r="D103" s="164" t="s">
        <v>165</v>
      </c>
      <c r="E103" s="165"/>
      <c r="F103" s="165"/>
      <c r="G103" s="165"/>
      <c r="H103" s="165"/>
      <c r="I103" s="166"/>
      <c r="J103" s="167">
        <f>J207</f>
        <v>0</v>
      </c>
      <c r="K103" s="163"/>
      <c r="L103" s="168"/>
    </row>
    <row r="104" spans="1:31" s="10" customFormat="1" ht="19.899999999999999" customHeight="1">
      <c r="B104" s="169"/>
      <c r="C104" s="170"/>
      <c r="D104" s="171" t="s">
        <v>428</v>
      </c>
      <c r="E104" s="172"/>
      <c r="F104" s="172"/>
      <c r="G104" s="172"/>
      <c r="H104" s="172"/>
      <c r="I104" s="173"/>
      <c r="J104" s="174">
        <f>J208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429</v>
      </c>
      <c r="E105" s="172"/>
      <c r="F105" s="172"/>
      <c r="G105" s="172"/>
      <c r="H105" s="172"/>
      <c r="I105" s="173"/>
      <c r="J105" s="174">
        <f>J228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430</v>
      </c>
      <c r="E106" s="172"/>
      <c r="F106" s="172"/>
      <c r="G106" s="172"/>
      <c r="H106" s="172"/>
      <c r="I106" s="173"/>
      <c r="J106" s="174">
        <f>J240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166</v>
      </c>
      <c r="E107" s="172"/>
      <c r="F107" s="172"/>
      <c r="G107" s="172"/>
      <c r="H107" s="172"/>
      <c r="I107" s="173"/>
      <c r="J107" s="174">
        <f>J244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431</v>
      </c>
      <c r="E108" s="172"/>
      <c r="F108" s="172"/>
      <c r="G108" s="172"/>
      <c r="H108" s="172"/>
      <c r="I108" s="173"/>
      <c r="J108" s="174">
        <f>J262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167</v>
      </c>
      <c r="E109" s="172"/>
      <c r="F109" s="172"/>
      <c r="G109" s="172"/>
      <c r="H109" s="172"/>
      <c r="I109" s="173"/>
      <c r="J109" s="174">
        <f>J279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168</v>
      </c>
      <c r="E110" s="172"/>
      <c r="F110" s="172"/>
      <c r="G110" s="172"/>
      <c r="H110" s="172"/>
      <c r="I110" s="173"/>
      <c r="J110" s="174">
        <f>J288</f>
        <v>0</v>
      </c>
      <c r="K110" s="170"/>
      <c r="L110" s="175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3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6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169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34" t="str">
        <f>E7</f>
        <v>Stavební úpravy šaten a navazujících prostor TJ Milín č.p.319</v>
      </c>
      <c r="F120" s="335"/>
      <c r="G120" s="335"/>
      <c r="H120" s="335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152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0" t="str">
        <f>E9</f>
        <v>03 - 1.03 Kabina přípravka</v>
      </c>
      <c r="F122" s="336"/>
      <c r="G122" s="336"/>
      <c r="H122" s="3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118" t="s">
        <v>22</v>
      </c>
      <c r="J124" s="66" t="str">
        <f>IF(J12="","",J12)</f>
        <v>16. 8. 2021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40.15" customHeight="1">
      <c r="A126" s="34"/>
      <c r="B126" s="35"/>
      <c r="C126" s="29" t="s">
        <v>24</v>
      </c>
      <c r="D126" s="36"/>
      <c r="E126" s="36"/>
      <c r="F126" s="27" t="str">
        <f>E15</f>
        <v>Obec Milín, 11. května 27, 262 31 Milín</v>
      </c>
      <c r="G126" s="36"/>
      <c r="H126" s="36"/>
      <c r="I126" s="118" t="s">
        <v>30</v>
      </c>
      <c r="J126" s="32" t="str">
        <f>E21</f>
        <v>Ing. Jan hašek, Kamenická 832, 262 72 Březnice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118" t="s">
        <v>33</v>
      </c>
      <c r="J127" s="32" t="str">
        <f>E24</f>
        <v>Ing. Jitka Dupalová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6"/>
      <c r="B129" s="177"/>
      <c r="C129" s="178" t="s">
        <v>170</v>
      </c>
      <c r="D129" s="179" t="s">
        <v>61</v>
      </c>
      <c r="E129" s="179" t="s">
        <v>57</v>
      </c>
      <c r="F129" s="179" t="s">
        <v>58</v>
      </c>
      <c r="G129" s="179" t="s">
        <v>171</v>
      </c>
      <c r="H129" s="179" t="s">
        <v>172</v>
      </c>
      <c r="I129" s="180" t="s">
        <v>173</v>
      </c>
      <c r="J129" s="181" t="s">
        <v>157</v>
      </c>
      <c r="K129" s="182" t="s">
        <v>174</v>
      </c>
      <c r="L129" s="183"/>
      <c r="M129" s="75" t="s">
        <v>1</v>
      </c>
      <c r="N129" s="76" t="s">
        <v>40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116"/>
      <c r="J130" s="184">
        <f>BK130</f>
        <v>0</v>
      </c>
      <c r="K130" s="36"/>
      <c r="L130" s="39"/>
      <c r="M130" s="78"/>
      <c r="N130" s="185"/>
      <c r="O130" s="79"/>
      <c r="P130" s="186">
        <f>P131+P207</f>
        <v>0</v>
      </c>
      <c r="Q130" s="79"/>
      <c r="R130" s="186">
        <f>R131+R207</f>
        <v>10.503828260000001</v>
      </c>
      <c r="S130" s="79"/>
      <c r="T130" s="187">
        <f>T131+T207</f>
        <v>6.6479802499999998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159</v>
      </c>
      <c r="BK130" s="188">
        <f>BK131+BK207</f>
        <v>0</v>
      </c>
    </row>
    <row r="131" spans="1:65" s="12" customFormat="1" ht="25.9" customHeight="1">
      <c r="B131" s="189"/>
      <c r="C131" s="190"/>
      <c r="D131" s="191" t="s">
        <v>75</v>
      </c>
      <c r="E131" s="192" t="s">
        <v>182</v>
      </c>
      <c r="F131" s="192" t="s">
        <v>183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P132+P146+P179+P191+P205</f>
        <v>0</v>
      </c>
      <c r="Q131" s="197"/>
      <c r="R131" s="198">
        <f>R132+R146+R179+R191+R205</f>
        <v>9.7618790100000012</v>
      </c>
      <c r="S131" s="197"/>
      <c r="T131" s="199">
        <f>T132+T146+T179+T191+T205</f>
        <v>5.9211999999999998</v>
      </c>
      <c r="AR131" s="200" t="s">
        <v>84</v>
      </c>
      <c r="AT131" s="201" t="s">
        <v>75</v>
      </c>
      <c r="AU131" s="201" t="s">
        <v>76</v>
      </c>
      <c r="AY131" s="200" t="s">
        <v>184</v>
      </c>
      <c r="BK131" s="202">
        <f>BK132+BK146+BK179+BK191+BK205</f>
        <v>0</v>
      </c>
    </row>
    <row r="132" spans="1:65" s="12" customFormat="1" ht="22.9" customHeight="1">
      <c r="B132" s="189"/>
      <c r="C132" s="190"/>
      <c r="D132" s="191" t="s">
        <v>75</v>
      </c>
      <c r="E132" s="203" t="s">
        <v>84</v>
      </c>
      <c r="F132" s="203" t="s">
        <v>432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SUM(P133:P145)</f>
        <v>0</v>
      </c>
      <c r="Q132" s="197"/>
      <c r="R132" s="198">
        <f>SUM(R133:R145)</f>
        <v>0</v>
      </c>
      <c r="S132" s="197"/>
      <c r="T132" s="199">
        <f>SUM(T133:T145)</f>
        <v>0</v>
      </c>
      <c r="AR132" s="200" t="s">
        <v>84</v>
      </c>
      <c r="AT132" s="201" t="s">
        <v>75</v>
      </c>
      <c r="AU132" s="201" t="s">
        <v>84</v>
      </c>
      <c r="AY132" s="200" t="s">
        <v>184</v>
      </c>
      <c r="BK132" s="202">
        <f>SUM(BK133:BK145)</f>
        <v>0</v>
      </c>
    </row>
    <row r="133" spans="1:65" s="2" customFormat="1" ht="21.75" customHeight="1">
      <c r="A133" s="34"/>
      <c r="B133" s="35"/>
      <c r="C133" s="205" t="s">
        <v>84</v>
      </c>
      <c r="D133" s="205" t="s">
        <v>187</v>
      </c>
      <c r="E133" s="206" t="s">
        <v>433</v>
      </c>
      <c r="F133" s="207" t="s">
        <v>434</v>
      </c>
      <c r="G133" s="208" t="s">
        <v>435</v>
      </c>
      <c r="H133" s="209">
        <v>3.149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436</v>
      </c>
    </row>
    <row r="134" spans="1:65" s="13" customFormat="1" ht="11.25">
      <c r="B134" s="219"/>
      <c r="C134" s="220"/>
      <c r="D134" s="221" t="s">
        <v>193</v>
      </c>
      <c r="E134" s="222" t="s">
        <v>418</v>
      </c>
      <c r="F134" s="223" t="s">
        <v>437</v>
      </c>
      <c r="G134" s="220"/>
      <c r="H134" s="224">
        <v>3.149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33" customHeight="1">
      <c r="A135" s="34"/>
      <c r="B135" s="35"/>
      <c r="C135" s="205" t="s">
        <v>86</v>
      </c>
      <c r="D135" s="205" t="s">
        <v>187</v>
      </c>
      <c r="E135" s="206" t="s">
        <v>438</v>
      </c>
      <c r="F135" s="207" t="s">
        <v>439</v>
      </c>
      <c r="G135" s="208" t="s">
        <v>435</v>
      </c>
      <c r="H135" s="209">
        <v>3.149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440</v>
      </c>
    </row>
    <row r="136" spans="1:65" s="13" customFormat="1" ht="11.25">
      <c r="B136" s="219"/>
      <c r="C136" s="220"/>
      <c r="D136" s="221" t="s">
        <v>193</v>
      </c>
      <c r="E136" s="222" t="s">
        <v>1</v>
      </c>
      <c r="F136" s="223" t="s">
        <v>418</v>
      </c>
      <c r="G136" s="220"/>
      <c r="H136" s="224">
        <v>3.149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33" customHeight="1">
      <c r="A137" s="34"/>
      <c r="B137" s="35"/>
      <c r="C137" s="205" t="s">
        <v>198</v>
      </c>
      <c r="D137" s="205" t="s">
        <v>187</v>
      </c>
      <c r="E137" s="206" t="s">
        <v>441</v>
      </c>
      <c r="F137" s="207" t="s">
        <v>442</v>
      </c>
      <c r="G137" s="208" t="s">
        <v>435</v>
      </c>
      <c r="H137" s="209">
        <v>3.149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443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418</v>
      </c>
      <c r="G138" s="220"/>
      <c r="H138" s="224">
        <v>3.149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21.75" customHeight="1">
      <c r="A139" s="34"/>
      <c r="B139" s="35"/>
      <c r="C139" s="205" t="s">
        <v>191</v>
      </c>
      <c r="D139" s="205" t="s">
        <v>187</v>
      </c>
      <c r="E139" s="206" t="s">
        <v>444</v>
      </c>
      <c r="F139" s="207" t="s">
        <v>445</v>
      </c>
      <c r="G139" s="208" t="s">
        <v>435</v>
      </c>
      <c r="H139" s="209">
        <v>3.149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446</v>
      </c>
    </row>
    <row r="140" spans="1:65" s="13" customFormat="1" ht="11.25">
      <c r="B140" s="219"/>
      <c r="C140" s="220"/>
      <c r="D140" s="221" t="s">
        <v>193</v>
      </c>
      <c r="E140" s="222" t="s">
        <v>1</v>
      </c>
      <c r="F140" s="223" t="s">
        <v>418</v>
      </c>
      <c r="G140" s="220"/>
      <c r="H140" s="224">
        <v>3.149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207</v>
      </c>
      <c r="D141" s="205" t="s">
        <v>187</v>
      </c>
      <c r="E141" s="206" t="s">
        <v>447</v>
      </c>
      <c r="F141" s="207" t="s">
        <v>448</v>
      </c>
      <c r="G141" s="208" t="s">
        <v>243</v>
      </c>
      <c r="H141" s="209">
        <v>5.0380000000000003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449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418</v>
      </c>
      <c r="G142" s="220"/>
      <c r="H142" s="224">
        <v>3.149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13" customFormat="1" ht="11.25">
      <c r="B143" s="219"/>
      <c r="C143" s="220"/>
      <c r="D143" s="221" t="s">
        <v>193</v>
      </c>
      <c r="E143" s="220"/>
      <c r="F143" s="223" t="s">
        <v>450</v>
      </c>
      <c r="G143" s="220"/>
      <c r="H143" s="224">
        <v>5.0380000000000003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4</v>
      </c>
      <c r="AX143" s="13" t="s">
        <v>84</v>
      </c>
      <c r="AY143" s="230" t="s">
        <v>184</v>
      </c>
    </row>
    <row r="144" spans="1:65" s="2" customFormat="1" ht="16.5" customHeight="1">
      <c r="A144" s="34"/>
      <c r="B144" s="35"/>
      <c r="C144" s="205" t="s">
        <v>185</v>
      </c>
      <c r="D144" s="205" t="s">
        <v>187</v>
      </c>
      <c r="E144" s="206" t="s">
        <v>451</v>
      </c>
      <c r="F144" s="207" t="s">
        <v>452</v>
      </c>
      <c r="G144" s="208" t="s">
        <v>435</v>
      </c>
      <c r="H144" s="209">
        <v>3.149</v>
      </c>
      <c r="I144" s="210"/>
      <c r="J144" s="211">
        <f>ROUND(I144*H144,2)</f>
        <v>0</v>
      </c>
      <c r="K144" s="212"/>
      <c r="L144" s="39"/>
      <c r="M144" s="213" t="s">
        <v>1</v>
      </c>
      <c r="N144" s="214" t="s">
        <v>41</v>
      </c>
      <c r="O144" s="71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191</v>
      </c>
      <c r="AT144" s="217" t="s">
        <v>187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453</v>
      </c>
    </row>
    <row r="145" spans="1:65" s="13" customFormat="1" ht="11.25">
      <c r="B145" s="219"/>
      <c r="C145" s="220"/>
      <c r="D145" s="221" t="s">
        <v>193</v>
      </c>
      <c r="E145" s="222" t="s">
        <v>1</v>
      </c>
      <c r="F145" s="223" t="s">
        <v>418</v>
      </c>
      <c r="G145" s="220"/>
      <c r="H145" s="224">
        <v>3.149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32</v>
      </c>
      <c r="AX145" s="13" t="s">
        <v>84</v>
      </c>
      <c r="AY145" s="230" t="s">
        <v>184</v>
      </c>
    </row>
    <row r="146" spans="1:65" s="12" customFormat="1" ht="22.9" customHeight="1">
      <c r="B146" s="189"/>
      <c r="C146" s="190"/>
      <c r="D146" s="191" t="s">
        <v>75</v>
      </c>
      <c r="E146" s="203" t="s">
        <v>185</v>
      </c>
      <c r="F146" s="203" t="s">
        <v>186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SUM(P147:P178)</f>
        <v>0</v>
      </c>
      <c r="Q146" s="197"/>
      <c r="R146" s="198">
        <f>SUM(R147:R178)</f>
        <v>9.7592023600000015</v>
      </c>
      <c r="S146" s="197"/>
      <c r="T146" s="199">
        <f>SUM(T147:T178)</f>
        <v>0</v>
      </c>
      <c r="AR146" s="200" t="s">
        <v>84</v>
      </c>
      <c r="AT146" s="201" t="s">
        <v>75</v>
      </c>
      <c r="AU146" s="201" t="s">
        <v>84</v>
      </c>
      <c r="AY146" s="200" t="s">
        <v>184</v>
      </c>
      <c r="BK146" s="202">
        <f>SUM(BK147:BK178)</f>
        <v>0</v>
      </c>
    </row>
    <row r="147" spans="1:65" s="2" customFormat="1" ht="21.75" customHeight="1">
      <c r="A147" s="34"/>
      <c r="B147" s="35"/>
      <c r="C147" s="205" t="s">
        <v>215</v>
      </c>
      <c r="D147" s="205" t="s">
        <v>187</v>
      </c>
      <c r="E147" s="206" t="s">
        <v>188</v>
      </c>
      <c r="F147" s="207" t="s">
        <v>189</v>
      </c>
      <c r="G147" s="208" t="s">
        <v>190</v>
      </c>
      <c r="H147" s="209">
        <v>4.0199999999999996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4.3800000000000002E-3</v>
      </c>
      <c r="R147" s="215">
        <f>Q147*H147</f>
        <v>1.7607599999999998E-2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454</v>
      </c>
    </row>
    <row r="148" spans="1:65" s="13" customFormat="1" ht="11.25">
      <c r="B148" s="219"/>
      <c r="C148" s="220"/>
      <c r="D148" s="221" t="s">
        <v>193</v>
      </c>
      <c r="E148" s="222" t="s">
        <v>149</v>
      </c>
      <c r="F148" s="223" t="s">
        <v>194</v>
      </c>
      <c r="G148" s="220"/>
      <c r="H148" s="224">
        <v>4.0199999999999996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193</v>
      </c>
      <c r="AU148" s="230" t="s">
        <v>86</v>
      </c>
      <c r="AV148" s="13" t="s">
        <v>86</v>
      </c>
      <c r="AW148" s="13" t="s">
        <v>32</v>
      </c>
      <c r="AX148" s="13" t="s">
        <v>84</v>
      </c>
      <c r="AY148" s="230" t="s">
        <v>184</v>
      </c>
    </row>
    <row r="149" spans="1:65" s="2" customFormat="1" ht="21.75" customHeight="1">
      <c r="A149" s="34"/>
      <c r="B149" s="35"/>
      <c r="C149" s="205" t="s">
        <v>219</v>
      </c>
      <c r="D149" s="205" t="s">
        <v>187</v>
      </c>
      <c r="E149" s="206" t="s">
        <v>195</v>
      </c>
      <c r="F149" s="207" t="s">
        <v>196</v>
      </c>
      <c r="G149" s="208" t="s">
        <v>190</v>
      </c>
      <c r="H149" s="209">
        <v>15.744999999999999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3.0000000000000001E-3</v>
      </c>
      <c r="R149" s="215">
        <f>Q149*H149</f>
        <v>4.7234999999999999E-2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455</v>
      </c>
    </row>
    <row r="150" spans="1:65" s="13" customFormat="1" ht="11.25">
      <c r="B150" s="219"/>
      <c r="C150" s="220"/>
      <c r="D150" s="221" t="s">
        <v>193</v>
      </c>
      <c r="E150" s="222" t="s">
        <v>1</v>
      </c>
      <c r="F150" s="223" t="s">
        <v>137</v>
      </c>
      <c r="G150" s="220"/>
      <c r="H150" s="224">
        <v>15.744999999999999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2" customFormat="1" ht="21.75" customHeight="1">
      <c r="A151" s="34"/>
      <c r="B151" s="35"/>
      <c r="C151" s="205" t="s">
        <v>224</v>
      </c>
      <c r="D151" s="205" t="s">
        <v>187</v>
      </c>
      <c r="E151" s="206" t="s">
        <v>199</v>
      </c>
      <c r="F151" s="207" t="s">
        <v>200</v>
      </c>
      <c r="G151" s="208" t="s">
        <v>190</v>
      </c>
      <c r="H151" s="209">
        <v>3.84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4.3800000000000002E-3</v>
      </c>
      <c r="R151" s="215">
        <f>Q151*H151</f>
        <v>1.6819199999999999E-2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456</v>
      </c>
    </row>
    <row r="152" spans="1:65" s="13" customFormat="1" ht="11.25">
      <c r="B152" s="219"/>
      <c r="C152" s="220"/>
      <c r="D152" s="221" t="s">
        <v>193</v>
      </c>
      <c r="E152" s="222" t="s">
        <v>1</v>
      </c>
      <c r="F152" s="223" t="s">
        <v>457</v>
      </c>
      <c r="G152" s="220"/>
      <c r="H152" s="224">
        <v>3.84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111</v>
      </c>
      <c r="D153" s="205" t="s">
        <v>187</v>
      </c>
      <c r="E153" s="206" t="s">
        <v>203</v>
      </c>
      <c r="F153" s="207" t="s">
        <v>204</v>
      </c>
      <c r="G153" s="208" t="s">
        <v>190</v>
      </c>
      <c r="H153" s="209">
        <v>42.08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3.0000000000000001E-3</v>
      </c>
      <c r="R153" s="215">
        <f>Q153*H153</f>
        <v>0.12623999999999999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458</v>
      </c>
    </row>
    <row r="154" spans="1:65" s="13" customFormat="1" ht="11.25">
      <c r="B154" s="219"/>
      <c r="C154" s="220"/>
      <c r="D154" s="221" t="s">
        <v>193</v>
      </c>
      <c r="E154" s="222" t="s">
        <v>146</v>
      </c>
      <c r="F154" s="223" t="s">
        <v>459</v>
      </c>
      <c r="G154" s="220"/>
      <c r="H154" s="224">
        <v>42.08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16.5" customHeight="1">
      <c r="A155" s="34"/>
      <c r="B155" s="35"/>
      <c r="C155" s="205" t="s">
        <v>114</v>
      </c>
      <c r="D155" s="205" t="s">
        <v>187</v>
      </c>
      <c r="E155" s="206" t="s">
        <v>208</v>
      </c>
      <c r="F155" s="207" t="s">
        <v>209</v>
      </c>
      <c r="G155" s="208" t="s">
        <v>190</v>
      </c>
      <c r="H155" s="209">
        <v>3.84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5.1999999999999998E-3</v>
      </c>
      <c r="R155" s="215">
        <f>Q155*H155</f>
        <v>1.9968E-2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460</v>
      </c>
    </row>
    <row r="156" spans="1:65" s="13" customFormat="1" ht="11.25">
      <c r="B156" s="219"/>
      <c r="C156" s="220"/>
      <c r="D156" s="221" t="s">
        <v>193</v>
      </c>
      <c r="E156" s="222" t="s">
        <v>1</v>
      </c>
      <c r="F156" s="223" t="s">
        <v>457</v>
      </c>
      <c r="G156" s="220"/>
      <c r="H156" s="224">
        <v>3.84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32</v>
      </c>
      <c r="AX156" s="13" t="s">
        <v>76</v>
      </c>
      <c r="AY156" s="230" t="s">
        <v>184</v>
      </c>
    </row>
    <row r="157" spans="1:65" s="14" customFormat="1" ht="11.25">
      <c r="B157" s="245"/>
      <c r="C157" s="246"/>
      <c r="D157" s="221" t="s">
        <v>193</v>
      </c>
      <c r="E157" s="247" t="s">
        <v>1</v>
      </c>
      <c r="F157" s="248" t="s">
        <v>385</v>
      </c>
      <c r="G157" s="246"/>
      <c r="H157" s="249">
        <v>3.84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193</v>
      </c>
      <c r="AU157" s="255" t="s">
        <v>86</v>
      </c>
      <c r="AV157" s="14" t="s">
        <v>191</v>
      </c>
      <c r="AW157" s="14" t="s">
        <v>32</v>
      </c>
      <c r="AX157" s="14" t="s">
        <v>84</v>
      </c>
      <c r="AY157" s="255" t="s">
        <v>184</v>
      </c>
    </row>
    <row r="158" spans="1:65" s="2" customFormat="1" ht="16.5" customHeight="1">
      <c r="A158" s="34"/>
      <c r="B158" s="35"/>
      <c r="C158" s="205" t="s">
        <v>117</v>
      </c>
      <c r="D158" s="205" t="s">
        <v>187</v>
      </c>
      <c r="E158" s="206" t="s">
        <v>211</v>
      </c>
      <c r="F158" s="207" t="s">
        <v>212</v>
      </c>
      <c r="G158" s="208" t="s">
        <v>190</v>
      </c>
      <c r="H158" s="209">
        <v>15.744999999999999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461</v>
      </c>
    </row>
    <row r="159" spans="1:65" s="13" customFormat="1" ht="11.25">
      <c r="B159" s="219"/>
      <c r="C159" s="220"/>
      <c r="D159" s="221" t="s">
        <v>193</v>
      </c>
      <c r="E159" s="222" t="s">
        <v>137</v>
      </c>
      <c r="F159" s="223" t="s">
        <v>462</v>
      </c>
      <c r="G159" s="220"/>
      <c r="H159" s="224">
        <v>15.744999999999999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84</v>
      </c>
      <c r="AY159" s="230" t="s">
        <v>184</v>
      </c>
    </row>
    <row r="160" spans="1:65" s="2" customFormat="1" ht="21.75" customHeight="1">
      <c r="A160" s="34"/>
      <c r="B160" s="35"/>
      <c r="C160" s="205" t="s">
        <v>120</v>
      </c>
      <c r="D160" s="205" t="s">
        <v>187</v>
      </c>
      <c r="E160" s="206" t="s">
        <v>216</v>
      </c>
      <c r="F160" s="207" t="s">
        <v>217</v>
      </c>
      <c r="G160" s="208" t="s">
        <v>190</v>
      </c>
      <c r="H160" s="209">
        <v>6.22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463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143</v>
      </c>
      <c r="G161" s="220"/>
      <c r="H161" s="224">
        <v>6.22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84</v>
      </c>
      <c r="AY161" s="230" t="s">
        <v>184</v>
      </c>
    </row>
    <row r="162" spans="1:65" s="2" customFormat="1" ht="21.75" customHeight="1">
      <c r="A162" s="34"/>
      <c r="B162" s="35"/>
      <c r="C162" s="205" t="s">
        <v>123</v>
      </c>
      <c r="D162" s="205" t="s">
        <v>187</v>
      </c>
      <c r="E162" s="206" t="s">
        <v>464</v>
      </c>
      <c r="F162" s="207" t="s">
        <v>465</v>
      </c>
      <c r="G162" s="208" t="s">
        <v>435</v>
      </c>
      <c r="H162" s="209">
        <v>0.97599999999999998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2.45329</v>
      </c>
      <c r="R162" s="215">
        <f>Q162*H162</f>
        <v>2.39441104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466</v>
      </c>
    </row>
    <row r="163" spans="1:65" s="13" customFormat="1" ht="11.25">
      <c r="B163" s="219"/>
      <c r="C163" s="220"/>
      <c r="D163" s="221" t="s">
        <v>193</v>
      </c>
      <c r="E163" s="222" t="s">
        <v>424</v>
      </c>
      <c r="F163" s="223" t="s">
        <v>467</v>
      </c>
      <c r="G163" s="220"/>
      <c r="H163" s="224">
        <v>0.97599999999999998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2" customFormat="1" ht="21.75" customHeight="1">
      <c r="A164" s="34"/>
      <c r="B164" s="35"/>
      <c r="C164" s="205" t="s">
        <v>8</v>
      </c>
      <c r="D164" s="205" t="s">
        <v>187</v>
      </c>
      <c r="E164" s="206" t="s">
        <v>468</v>
      </c>
      <c r="F164" s="207" t="s">
        <v>469</v>
      </c>
      <c r="G164" s="208" t="s">
        <v>435</v>
      </c>
      <c r="H164" s="209">
        <v>1.575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2.2563399999999998</v>
      </c>
      <c r="R164" s="215">
        <f>Q164*H164</f>
        <v>3.5537354999999997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470</v>
      </c>
    </row>
    <row r="165" spans="1:65" s="13" customFormat="1" ht="11.25">
      <c r="B165" s="219"/>
      <c r="C165" s="220"/>
      <c r="D165" s="221" t="s">
        <v>193</v>
      </c>
      <c r="E165" s="222" t="s">
        <v>421</v>
      </c>
      <c r="F165" s="223" t="s">
        <v>471</v>
      </c>
      <c r="G165" s="220"/>
      <c r="H165" s="224">
        <v>1.575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2" customFormat="1" ht="21.75" customHeight="1">
      <c r="A166" s="34"/>
      <c r="B166" s="35"/>
      <c r="C166" s="205" t="s">
        <v>128</v>
      </c>
      <c r="D166" s="205" t="s">
        <v>187</v>
      </c>
      <c r="E166" s="206" t="s">
        <v>472</v>
      </c>
      <c r="F166" s="207" t="s">
        <v>473</v>
      </c>
      <c r="G166" s="208" t="s">
        <v>435</v>
      </c>
      <c r="H166" s="209">
        <v>1.575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474</v>
      </c>
    </row>
    <row r="167" spans="1:65" s="13" customFormat="1" ht="11.25">
      <c r="B167" s="219"/>
      <c r="C167" s="220"/>
      <c r="D167" s="221" t="s">
        <v>193</v>
      </c>
      <c r="E167" s="222" t="s">
        <v>1</v>
      </c>
      <c r="F167" s="223" t="s">
        <v>421</v>
      </c>
      <c r="G167" s="220"/>
      <c r="H167" s="224">
        <v>1.575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21.75" customHeight="1">
      <c r="A168" s="34"/>
      <c r="B168" s="35"/>
      <c r="C168" s="205" t="s">
        <v>131</v>
      </c>
      <c r="D168" s="205" t="s">
        <v>187</v>
      </c>
      <c r="E168" s="206" t="s">
        <v>475</v>
      </c>
      <c r="F168" s="207" t="s">
        <v>476</v>
      </c>
      <c r="G168" s="208" t="s">
        <v>435</v>
      </c>
      <c r="H168" s="209">
        <v>0.97599999999999998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6.0999999999999997E-4</v>
      </c>
      <c r="R168" s="215">
        <f>Q168*H168</f>
        <v>5.9535999999999996E-4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191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191</v>
      </c>
      <c r="BM168" s="217" t="s">
        <v>477</v>
      </c>
    </row>
    <row r="169" spans="1:65" s="13" customFormat="1" ht="11.25">
      <c r="B169" s="219"/>
      <c r="C169" s="220"/>
      <c r="D169" s="221" t="s">
        <v>193</v>
      </c>
      <c r="E169" s="222" t="s">
        <v>1</v>
      </c>
      <c r="F169" s="223" t="s">
        <v>424</v>
      </c>
      <c r="G169" s="220"/>
      <c r="H169" s="224">
        <v>0.97599999999999998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16.5" customHeight="1">
      <c r="A170" s="34"/>
      <c r="B170" s="35"/>
      <c r="C170" s="205" t="s">
        <v>134</v>
      </c>
      <c r="D170" s="205" t="s">
        <v>187</v>
      </c>
      <c r="E170" s="206" t="s">
        <v>478</v>
      </c>
      <c r="F170" s="207" t="s">
        <v>479</v>
      </c>
      <c r="G170" s="208" t="s">
        <v>243</v>
      </c>
      <c r="H170" s="209">
        <v>5.8000000000000003E-2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1.06277</v>
      </c>
      <c r="R170" s="215">
        <f>Q170*H170</f>
        <v>6.164066E-2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480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481</v>
      </c>
      <c r="G171" s="220"/>
      <c r="H171" s="224">
        <v>5.8000000000000003E-2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33" customHeight="1">
      <c r="A172" s="34"/>
      <c r="B172" s="35"/>
      <c r="C172" s="205" t="s">
        <v>268</v>
      </c>
      <c r="D172" s="205" t="s">
        <v>187</v>
      </c>
      <c r="E172" s="206" t="s">
        <v>482</v>
      </c>
      <c r="F172" s="207" t="s">
        <v>483</v>
      </c>
      <c r="G172" s="208" t="s">
        <v>340</v>
      </c>
      <c r="H172" s="209">
        <v>14.5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2.0000000000000002E-5</v>
      </c>
      <c r="R172" s="215">
        <f>Q172*H172</f>
        <v>2.9E-4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484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416</v>
      </c>
      <c r="G173" s="220"/>
      <c r="H173" s="224">
        <v>14.5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21.75" customHeight="1">
      <c r="A174" s="34"/>
      <c r="B174" s="35"/>
      <c r="C174" s="205" t="s">
        <v>274</v>
      </c>
      <c r="D174" s="205" t="s">
        <v>187</v>
      </c>
      <c r="E174" s="206" t="s">
        <v>485</v>
      </c>
      <c r="F174" s="207" t="s">
        <v>486</v>
      </c>
      <c r="G174" s="208" t="s">
        <v>435</v>
      </c>
      <c r="H174" s="209">
        <v>1.575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2.16</v>
      </c>
      <c r="R174" s="215">
        <f>Q174*H174</f>
        <v>3.4020000000000001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487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471</v>
      </c>
      <c r="G175" s="220"/>
      <c r="H175" s="224">
        <v>1.575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16.5" customHeight="1">
      <c r="A176" s="34"/>
      <c r="B176" s="35"/>
      <c r="C176" s="205" t="s">
        <v>7</v>
      </c>
      <c r="D176" s="205" t="s">
        <v>187</v>
      </c>
      <c r="E176" s="206" t="s">
        <v>220</v>
      </c>
      <c r="F176" s="207" t="s">
        <v>221</v>
      </c>
      <c r="G176" s="208" t="s">
        <v>222</v>
      </c>
      <c r="H176" s="209">
        <v>2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4.684E-2</v>
      </c>
      <c r="R176" s="215">
        <f>Q176*H176</f>
        <v>9.3679999999999999E-2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488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148</v>
      </c>
      <c r="G177" s="220"/>
      <c r="H177" s="224">
        <v>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21.75" customHeight="1">
      <c r="A178" s="34"/>
      <c r="B178" s="35"/>
      <c r="C178" s="231" t="s">
        <v>282</v>
      </c>
      <c r="D178" s="231" t="s">
        <v>225</v>
      </c>
      <c r="E178" s="232" t="s">
        <v>226</v>
      </c>
      <c r="F178" s="233" t="s">
        <v>227</v>
      </c>
      <c r="G178" s="234" t="s">
        <v>222</v>
      </c>
      <c r="H178" s="235">
        <v>2</v>
      </c>
      <c r="I178" s="236"/>
      <c r="J178" s="237">
        <f>ROUND(I178*H178,2)</f>
        <v>0</v>
      </c>
      <c r="K178" s="238"/>
      <c r="L178" s="239"/>
      <c r="M178" s="240" t="s">
        <v>1</v>
      </c>
      <c r="N178" s="241" t="s">
        <v>41</v>
      </c>
      <c r="O178" s="71"/>
      <c r="P178" s="215">
        <f>O178*H178</f>
        <v>0</v>
      </c>
      <c r="Q178" s="215">
        <v>1.2489999999999999E-2</v>
      </c>
      <c r="R178" s="215">
        <f>Q178*H178</f>
        <v>2.4979999999999999E-2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219</v>
      </c>
      <c r="AT178" s="217" t="s">
        <v>225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489</v>
      </c>
    </row>
    <row r="179" spans="1:65" s="12" customFormat="1" ht="22.9" customHeight="1">
      <c r="B179" s="189"/>
      <c r="C179" s="190"/>
      <c r="D179" s="191" t="s">
        <v>75</v>
      </c>
      <c r="E179" s="203" t="s">
        <v>224</v>
      </c>
      <c r="F179" s="203" t="s">
        <v>229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SUM(P180:P190)</f>
        <v>0</v>
      </c>
      <c r="Q179" s="197"/>
      <c r="R179" s="198">
        <f>SUM(R180:R190)</f>
        <v>2.67665E-3</v>
      </c>
      <c r="S179" s="197"/>
      <c r="T179" s="199">
        <f>SUM(T180:T190)</f>
        <v>5.9211999999999998</v>
      </c>
      <c r="AR179" s="200" t="s">
        <v>84</v>
      </c>
      <c r="AT179" s="201" t="s">
        <v>75</v>
      </c>
      <c r="AU179" s="201" t="s">
        <v>84</v>
      </c>
      <c r="AY179" s="200" t="s">
        <v>184</v>
      </c>
      <c r="BK179" s="202">
        <f>SUM(BK180:BK190)</f>
        <v>0</v>
      </c>
    </row>
    <row r="180" spans="1:65" s="2" customFormat="1" ht="21.75" customHeight="1">
      <c r="A180" s="34"/>
      <c r="B180" s="35"/>
      <c r="C180" s="205" t="s">
        <v>288</v>
      </c>
      <c r="D180" s="205" t="s">
        <v>187</v>
      </c>
      <c r="E180" s="206" t="s">
        <v>230</v>
      </c>
      <c r="F180" s="207" t="s">
        <v>231</v>
      </c>
      <c r="G180" s="208" t="s">
        <v>190</v>
      </c>
      <c r="H180" s="209">
        <v>15.744999999999999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1.2999999999999999E-4</v>
      </c>
      <c r="R180" s="215">
        <f>Q180*H180</f>
        <v>2.0468499999999998E-3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191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191</v>
      </c>
      <c r="BM180" s="217" t="s">
        <v>490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137</v>
      </c>
      <c r="G181" s="220"/>
      <c r="H181" s="224">
        <v>15.744999999999999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05" t="s">
        <v>292</v>
      </c>
      <c r="D182" s="205" t="s">
        <v>187</v>
      </c>
      <c r="E182" s="206" t="s">
        <v>233</v>
      </c>
      <c r="F182" s="207" t="s">
        <v>234</v>
      </c>
      <c r="G182" s="208" t="s">
        <v>190</v>
      </c>
      <c r="H182" s="209">
        <v>15.744999999999999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4.0000000000000003E-5</v>
      </c>
      <c r="R182" s="215">
        <f>Q182*H182</f>
        <v>6.2980000000000002E-4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191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491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137</v>
      </c>
      <c r="G183" s="220"/>
      <c r="H183" s="224">
        <v>15.744999999999999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33" customHeight="1">
      <c r="A184" s="34"/>
      <c r="B184" s="35"/>
      <c r="C184" s="205" t="s">
        <v>296</v>
      </c>
      <c r="D184" s="205" t="s">
        <v>187</v>
      </c>
      <c r="E184" s="206" t="s">
        <v>492</v>
      </c>
      <c r="F184" s="207" t="s">
        <v>493</v>
      </c>
      <c r="G184" s="208" t="s">
        <v>435</v>
      </c>
      <c r="H184" s="209">
        <v>1.575</v>
      </c>
      <c r="I184" s="210"/>
      <c r="J184" s="211">
        <f>ROUND(I184*H184,2)</f>
        <v>0</v>
      </c>
      <c r="K184" s="212"/>
      <c r="L184" s="39"/>
      <c r="M184" s="213" t="s">
        <v>1</v>
      </c>
      <c r="N184" s="214" t="s">
        <v>41</v>
      </c>
      <c r="O184" s="71"/>
      <c r="P184" s="215">
        <f>O184*H184</f>
        <v>0</v>
      </c>
      <c r="Q184" s="215">
        <v>0</v>
      </c>
      <c r="R184" s="215">
        <f>Q184*H184</f>
        <v>0</v>
      </c>
      <c r="S184" s="215">
        <v>2.2000000000000002</v>
      </c>
      <c r="T184" s="216">
        <f>S184*H184</f>
        <v>3.4650000000000003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191</v>
      </c>
      <c r="AT184" s="217" t="s">
        <v>187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191</v>
      </c>
      <c r="BM184" s="217" t="s">
        <v>494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471</v>
      </c>
      <c r="G185" s="220"/>
      <c r="H185" s="224">
        <v>1.575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21.75" customHeight="1">
      <c r="A186" s="34"/>
      <c r="B186" s="35"/>
      <c r="C186" s="205" t="s">
        <v>300</v>
      </c>
      <c r="D186" s="205" t="s">
        <v>187</v>
      </c>
      <c r="E186" s="206" t="s">
        <v>495</v>
      </c>
      <c r="F186" s="207" t="s">
        <v>496</v>
      </c>
      <c r="G186" s="208" t="s">
        <v>435</v>
      </c>
      <c r="H186" s="209">
        <v>1.575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0</v>
      </c>
      <c r="R186" s="215">
        <f>Q186*H186</f>
        <v>0</v>
      </c>
      <c r="S186" s="215">
        <v>1.4</v>
      </c>
      <c r="T186" s="216">
        <f>S186*H186</f>
        <v>2.2049999999999996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191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191</v>
      </c>
      <c r="BM186" s="217" t="s">
        <v>497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471</v>
      </c>
      <c r="G187" s="220"/>
      <c r="H187" s="224">
        <v>1.575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16.5" customHeight="1">
      <c r="A188" s="34"/>
      <c r="B188" s="35"/>
      <c r="C188" s="205" t="s">
        <v>304</v>
      </c>
      <c r="D188" s="205" t="s">
        <v>187</v>
      </c>
      <c r="E188" s="206" t="s">
        <v>236</v>
      </c>
      <c r="F188" s="207" t="s">
        <v>237</v>
      </c>
      <c r="G188" s="208" t="s">
        <v>190</v>
      </c>
      <c r="H188" s="209">
        <v>3.2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0</v>
      </c>
      <c r="R188" s="215">
        <f>Q188*H188</f>
        <v>0</v>
      </c>
      <c r="S188" s="215">
        <v>7.5999999999999998E-2</v>
      </c>
      <c r="T188" s="216">
        <f>S188*H188</f>
        <v>0.2432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191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191</v>
      </c>
      <c r="BM188" s="217" t="s">
        <v>498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499</v>
      </c>
      <c r="G189" s="220"/>
      <c r="H189" s="224">
        <v>3.2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2" customFormat="1" ht="21.75" customHeight="1">
      <c r="A190" s="34"/>
      <c r="B190" s="35"/>
      <c r="C190" s="205" t="s">
        <v>308</v>
      </c>
      <c r="D190" s="205" t="s">
        <v>187</v>
      </c>
      <c r="E190" s="206" t="s">
        <v>500</v>
      </c>
      <c r="F190" s="207" t="s">
        <v>501</v>
      </c>
      <c r="G190" s="208" t="s">
        <v>502</v>
      </c>
      <c r="H190" s="209">
        <v>8</v>
      </c>
      <c r="I190" s="210"/>
      <c r="J190" s="211">
        <f>ROUND(I190*H190,2)</f>
        <v>0</v>
      </c>
      <c r="K190" s="212"/>
      <c r="L190" s="39"/>
      <c r="M190" s="213" t="s">
        <v>1</v>
      </c>
      <c r="N190" s="214" t="s">
        <v>41</v>
      </c>
      <c r="O190" s="71"/>
      <c r="P190" s="215">
        <f>O190*H190</f>
        <v>0</v>
      </c>
      <c r="Q190" s="215">
        <v>0</v>
      </c>
      <c r="R190" s="215">
        <f>Q190*H190</f>
        <v>0</v>
      </c>
      <c r="S190" s="215">
        <v>1E-3</v>
      </c>
      <c r="T190" s="216">
        <f>S190*H190</f>
        <v>8.0000000000000002E-3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191</v>
      </c>
      <c r="AT190" s="217" t="s">
        <v>187</v>
      </c>
      <c r="AU190" s="217" t="s">
        <v>86</v>
      </c>
      <c r="AY190" s="17" t="s">
        <v>184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191</v>
      </c>
      <c r="BM190" s="217" t="s">
        <v>503</v>
      </c>
    </row>
    <row r="191" spans="1:65" s="12" customFormat="1" ht="22.9" customHeight="1">
      <c r="B191" s="189"/>
      <c r="C191" s="190"/>
      <c r="D191" s="191" t="s">
        <v>75</v>
      </c>
      <c r="E191" s="203" t="s">
        <v>239</v>
      </c>
      <c r="F191" s="203" t="s">
        <v>240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SUM(P192:P204)</f>
        <v>0</v>
      </c>
      <c r="Q191" s="197"/>
      <c r="R191" s="198">
        <f>SUM(R192:R204)</f>
        <v>0</v>
      </c>
      <c r="S191" s="197"/>
      <c r="T191" s="199">
        <f>SUM(T192:T204)</f>
        <v>0</v>
      </c>
      <c r="AR191" s="200" t="s">
        <v>84</v>
      </c>
      <c r="AT191" s="201" t="s">
        <v>75</v>
      </c>
      <c r="AU191" s="201" t="s">
        <v>84</v>
      </c>
      <c r="AY191" s="200" t="s">
        <v>184</v>
      </c>
      <c r="BK191" s="202">
        <f>SUM(BK192:BK204)</f>
        <v>0</v>
      </c>
    </row>
    <row r="192" spans="1:65" s="2" customFormat="1" ht="16.5" customHeight="1">
      <c r="A192" s="34"/>
      <c r="B192" s="35"/>
      <c r="C192" s="205" t="s">
        <v>312</v>
      </c>
      <c r="D192" s="205" t="s">
        <v>187</v>
      </c>
      <c r="E192" s="206" t="s">
        <v>241</v>
      </c>
      <c r="F192" s="207" t="s">
        <v>242</v>
      </c>
      <c r="G192" s="208" t="s">
        <v>243</v>
      </c>
      <c r="H192" s="209">
        <v>6.6479999999999997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191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191</v>
      </c>
      <c r="BM192" s="217" t="s">
        <v>504</v>
      </c>
    </row>
    <row r="193" spans="1:65" s="2" customFormat="1" ht="16.5" customHeight="1">
      <c r="A193" s="34"/>
      <c r="B193" s="35"/>
      <c r="C193" s="205" t="s">
        <v>318</v>
      </c>
      <c r="D193" s="205" t="s">
        <v>187</v>
      </c>
      <c r="E193" s="206" t="s">
        <v>505</v>
      </c>
      <c r="F193" s="207" t="s">
        <v>246</v>
      </c>
      <c r="G193" s="208" t="s">
        <v>243</v>
      </c>
      <c r="H193" s="209">
        <v>6.6479999999999997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506</v>
      </c>
    </row>
    <row r="194" spans="1:65" s="2" customFormat="1" ht="21.75" customHeight="1">
      <c r="A194" s="34"/>
      <c r="B194" s="35"/>
      <c r="C194" s="205" t="s">
        <v>323</v>
      </c>
      <c r="D194" s="205" t="s">
        <v>187</v>
      </c>
      <c r="E194" s="206" t="s">
        <v>248</v>
      </c>
      <c r="F194" s="207" t="s">
        <v>249</v>
      </c>
      <c r="G194" s="208" t="s">
        <v>243</v>
      </c>
      <c r="H194" s="209">
        <v>6.6479999999999997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191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191</v>
      </c>
      <c r="BM194" s="217" t="s">
        <v>507</v>
      </c>
    </row>
    <row r="195" spans="1:65" s="2" customFormat="1" ht="21.75" customHeight="1">
      <c r="A195" s="34"/>
      <c r="B195" s="35"/>
      <c r="C195" s="205" t="s">
        <v>280</v>
      </c>
      <c r="D195" s="205" t="s">
        <v>187</v>
      </c>
      <c r="E195" s="206" t="s">
        <v>251</v>
      </c>
      <c r="F195" s="207" t="s">
        <v>252</v>
      </c>
      <c r="G195" s="208" t="s">
        <v>243</v>
      </c>
      <c r="H195" s="209">
        <v>59.832000000000001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191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191</v>
      </c>
      <c r="BM195" s="217" t="s">
        <v>508</v>
      </c>
    </row>
    <row r="196" spans="1:65" s="13" customFormat="1" ht="11.25">
      <c r="B196" s="219"/>
      <c r="C196" s="220"/>
      <c r="D196" s="221" t="s">
        <v>193</v>
      </c>
      <c r="E196" s="220"/>
      <c r="F196" s="223" t="s">
        <v>509</v>
      </c>
      <c r="G196" s="220"/>
      <c r="H196" s="224">
        <v>59.832000000000001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4</v>
      </c>
      <c r="AX196" s="13" t="s">
        <v>84</v>
      </c>
      <c r="AY196" s="230" t="s">
        <v>184</v>
      </c>
    </row>
    <row r="197" spans="1:65" s="2" customFormat="1" ht="21.75" customHeight="1">
      <c r="A197" s="34"/>
      <c r="B197" s="35"/>
      <c r="C197" s="205" t="s">
        <v>331</v>
      </c>
      <c r="D197" s="205" t="s">
        <v>187</v>
      </c>
      <c r="E197" s="206" t="s">
        <v>510</v>
      </c>
      <c r="F197" s="207" t="s">
        <v>511</v>
      </c>
      <c r="G197" s="208" t="s">
        <v>243</v>
      </c>
      <c r="H197" s="209">
        <v>3.4649999999999999</v>
      </c>
      <c r="I197" s="210"/>
      <c r="J197" s="211">
        <f>ROUND(I197*H197,2)</f>
        <v>0</v>
      </c>
      <c r="K197" s="212"/>
      <c r="L197" s="39"/>
      <c r="M197" s="213" t="s">
        <v>1</v>
      </c>
      <c r="N197" s="214" t="s">
        <v>41</v>
      </c>
      <c r="O197" s="71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191</v>
      </c>
      <c r="AT197" s="217" t="s">
        <v>187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191</v>
      </c>
      <c r="BM197" s="217" t="s">
        <v>512</v>
      </c>
    </row>
    <row r="198" spans="1:65" s="13" customFormat="1" ht="11.25">
      <c r="B198" s="219"/>
      <c r="C198" s="220"/>
      <c r="D198" s="221" t="s">
        <v>193</v>
      </c>
      <c r="E198" s="222" t="s">
        <v>1</v>
      </c>
      <c r="F198" s="223" t="s">
        <v>513</v>
      </c>
      <c r="G198" s="220"/>
      <c r="H198" s="224">
        <v>3.4649999999999999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193</v>
      </c>
      <c r="AU198" s="230" t="s">
        <v>86</v>
      </c>
      <c r="AV198" s="13" t="s">
        <v>86</v>
      </c>
      <c r="AW198" s="13" t="s">
        <v>32</v>
      </c>
      <c r="AX198" s="13" t="s">
        <v>84</v>
      </c>
      <c r="AY198" s="230" t="s">
        <v>184</v>
      </c>
    </row>
    <row r="199" spans="1:65" s="2" customFormat="1" ht="21.75" customHeight="1">
      <c r="A199" s="34"/>
      <c r="B199" s="35"/>
      <c r="C199" s="205" t="s">
        <v>337</v>
      </c>
      <c r="D199" s="205" t="s">
        <v>187</v>
      </c>
      <c r="E199" s="206" t="s">
        <v>255</v>
      </c>
      <c r="F199" s="207" t="s">
        <v>256</v>
      </c>
      <c r="G199" s="208" t="s">
        <v>243</v>
      </c>
      <c r="H199" s="209">
        <v>0.91500000000000004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514</v>
      </c>
    </row>
    <row r="200" spans="1:65" s="13" customFormat="1" ht="11.25">
      <c r="B200" s="219"/>
      <c r="C200" s="220"/>
      <c r="D200" s="221" t="s">
        <v>193</v>
      </c>
      <c r="E200" s="222" t="s">
        <v>1</v>
      </c>
      <c r="F200" s="223" t="s">
        <v>515</v>
      </c>
      <c r="G200" s="220"/>
      <c r="H200" s="224">
        <v>0.91500000000000004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193</v>
      </c>
      <c r="AU200" s="230" t="s">
        <v>86</v>
      </c>
      <c r="AV200" s="13" t="s">
        <v>86</v>
      </c>
      <c r="AW200" s="13" t="s">
        <v>32</v>
      </c>
      <c r="AX200" s="13" t="s">
        <v>84</v>
      </c>
      <c r="AY200" s="230" t="s">
        <v>184</v>
      </c>
    </row>
    <row r="201" spans="1:65" s="2" customFormat="1" ht="21.75" customHeight="1">
      <c r="A201" s="34"/>
      <c r="B201" s="35"/>
      <c r="C201" s="205" t="s">
        <v>343</v>
      </c>
      <c r="D201" s="205" t="s">
        <v>187</v>
      </c>
      <c r="E201" s="206" t="s">
        <v>516</v>
      </c>
      <c r="F201" s="207" t="s">
        <v>517</v>
      </c>
      <c r="G201" s="208" t="s">
        <v>243</v>
      </c>
      <c r="H201" s="209">
        <v>2.2050000000000001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518</v>
      </c>
    </row>
    <row r="202" spans="1:65" s="13" customFormat="1" ht="11.25">
      <c r="B202" s="219"/>
      <c r="C202" s="220"/>
      <c r="D202" s="221" t="s">
        <v>193</v>
      </c>
      <c r="E202" s="222" t="s">
        <v>1</v>
      </c>
      <c r="F202" s="223" t="s">
        <v>519</v>
      </c>
      <c r="G202" s="220"/>
      <c r="H202" s="224">
        <v>2.2050000000000001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193</v>
      </c>
      <c r="AU202" s="230" t="s">
        <v>86</v>
      </c>
      <c r="AV202" s="13" t="s">
        <v>86</v>
      </c>
      <c r="AW202" s="13" t="s">
        <v>32</v>
      </c>
      <c r="AX202" s="13" t="s">
        <v>84</v>
      </c>
      <c r="AY202" s="230" t="s">
        <v>184</v>
      </c>
    </row>
    <row r="203" spans="1:65" s="2" customFormat="1" ht="21.75" customHeight="1">
      <c r="A203" s="34"/>
      <c r="B203" s="35"/>
      <c r="C203" s="205" t="s">
        <v>347</v>
      </c>
      <c r="D203" s="205" t="s">
        <v>187</v>
      </c>
      <c r="E203" s="206" t="s">
        <v>520</v>
      </c>
      <c r="F203" s="207" t="s">
        <v>521</v>
      </c>
      <c r="G203" s="208" t="s">
        <v>243</v>
      </c>
      <c r="H203" s="209">
        <v>6.3E-2</v>
      </c>
      <c r="I203" s="210"/>
      <c r="J203" s="211">
        <f>ROUND(I203*H203,2)</f>
        <v>0</v>
      </c>
      <c r="K203" s="212"/>
      <c r="L203" s="39"/>
      <c r="M203" s="213" t="s">
        <v>1</v>
      </c>
      <c r="N203" s="214" t="s">
        <v>41</v>
      </c>
      <c r="O203" s="71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191</v>
      </c>
      <c r="AT203" s="217" t="s">
        <v>187</v>
      </c>
      <c r="AU203" s="217" t="s">
        <v>86</v>
      </c>
      <c r="AY203" s="17" t="s">
        <v>184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7" t="s">
        <v>84</v>
      </c>
      <c r="BK203" s="218">
        <f>ROUND(I203*H203,2)</f>
        <v>0</v>
      </c>
      <c r="BL203" s="17" t="s">
        <v>191</v>
      </c>
      <c r="BM203" s="217" t="s">
        <v>522</v>
      </c>
    </row>
    <row r="204" spans="1:65" s="13" customFormat="1" ht="11.25">
      <c r="B204" s="219"/>
      <c r="C204" s="220"/>
      <c r="D204" s="221" t="s">
        <v>193</v>
      </c>
      <c r="E204" s="222" t="s">
        <v>1</v>
      </c>
      <c r="F204" s="223" t="s">
        <v>523</v>
      </c>
      <c r="G204" s="220"/>
      <c r="H204" s="224">
        <v>6.3E-2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193</v>
      </c>
      <c r="AU204" s="230" t="s">
        <v>86</v>
      </c>
      <c r="AV204" s="13" t="s">
        <v>86</v>
      </c>
      <c r="AW204" s="13" t="s">
        <v>32</v>
      </c>
      <c r="AX204" s="13" t="s">
        <v>84</v>
      </c>
      <c r="AY204" s="230" t="s">
        <v>184</v>
      </c>
    </row>
    <row r="205" spans="1:65" s="12" customFormat="1" ht="22.9" customHeight="1">
      <c r="B205" s="189"/>
      <c r="C205" s="190"/>
      <c r="D205" s="191" t="s">
        <v>75</v>
      </c>
      <c r="E205" s="203" t="s">
        <v>259</v>
      </c>
      <c r="F205" s="203" t="s">
        <v>260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P206</f>
        <v>0</v>
      </c>
      <c r="Q205" s="197"/>
      <c r="R205" s="198">
        <f>R206</f>
        <v>0</v>
      </c>
      <c r="S205" s="197"/>
      <c r="T205" s="199">
        <f>T206</f>
        <v>0</v>
      </c>
      <c r="AR205" s="200" t="s">
        <v>84</v>
      </c>
      <c r="AT205" s="201" t="s">
        <v>75</v>
      </c>
      <c r="AU205" s="201" t="s">
        <v>84</v>
      </c>
      <c r="AY205" s="200" t="s">
        <v>184</v>
      </c>
      <c r="BK205" s="202">
        <f>BK206</f>
        <v>0</v>
      </c>
    </row>
    <row r="206" spans="1:65" s="2" customFormat="1" ht="16.5" customHeight="1">
      <c r="A206" s="34"/>
      <c r="B206" s="35"/>
      <c r="C206" s="205" t="s">
        <v>352</v>
      </c>
      <c r="D206" s="205" t="s">
        <v>187</v>
      </c>
      <c r="E206" s="206" t="s">
        <v>261</v>
      </c>
      <c r="F206" s="207" t="s">
        <v>262</v>
      </c>
      <c r="G206" s="208" t="s">
        <v>243</v>
      </c>
      <c r="H206" s="209">
        <v>9.7620000000000005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191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191</v>
      </c>
      <c r="BM206" s="217" t="s">
        <v>524</v>
      </c>
    </row>
    <row r="207" spans="1:65" s="12" customFormat="1" ht="25.9" customHeight="1">
      <c r="B207" s="189"/>
      <c r="C207" s="190"/>
      <c r="D207" s="191" t="s">
        <v>75</v>
      </c>
      <c r="E207" s="192" t="s">
        <v>264</v>
      </c>
      <c r="F207" s="192" t="s">
        <v>265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P208+P228+P240+P244+P262+P279+P288</f>
        <v>0</v>
      </c>
      <c r="Q207" s="197"/>
      <c r="R207" s="198">
        <f>R208+R228+R240+R244+R262+R279+R288</f>
        <v>0.74194924999999989</v>
      </c>
      <c r="S207" s="197"/>
      <c r="T207" s="199">
        <f>T208+T228+T240+T244+T262+T279+T288</f>
        <v>0.72678024999999991</v>
      </c>
      <c r="AR207" s="200" t="s">
        <v>86</v>
      </c>
      <c r="AT207" s="201" t="s">
        <v>75</v>
      </c>
      <c r="AU207" s="201" t="s">
        <v>76</v>
      </c>
      <c r="AY207" s="200" t="s">
        <v>184</v>
      </c>
      <c r="BK207" s="202">
        <f>BK208+BK228+BK240+BK244+BK262+BK279+BK288</f>
        <v>0</v>
      </c>
    </row>
    <row r="208" spans="1:65" s="12" customFormat="1" ht="22.9" customHeight="1">
      <c r="B208" s="189"/>
      <c r="C208" s="190"/>
      <c r="D208" s="191" t="s">
        <v>75</v>
      </c>
      <c r="E208" s="203" t="s">
        <v>525</v>
      </c>
      <c r="F208" s="203" t="s">
        <v>526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SUM(P209:P227)</f>
        <v>0</v>
      </c>
      <c r="Q208" s="197"/>
      <c r="R208" s="198">
        <f>SUM(R209:R227)</f>
        <v>0.12786909999999999</v>
      </c>
      <c r="S208" s="197"/>
      <c r="T208" s="199">
        <f>SUM(T209:T227)</f>
        <v>6.2979999999999994E-2</v>
      </c>
      <c r="AR208" s="200" t="s">
        <v>86</v>
      </c>
      <c r="AT208" s="201" t="s">
        <v>75</v>
      </c>
      <c r="AU208" s="201" t="s">
        <v>84</v>
      </c>
      <c r="AY208" s="200" t="s">
        <v>184</v>
      </c>
      <c r="BK208" s="202">
        <f>SUM(BK209:BK227)</f>
        <v>0</v>
      </c>
    </row>
    <row r="209" spans="1:65" s="2" customFormat="1" ht="21.75" customHeight="1">
      <c r="A209" s="34"/>
      <c r="B209" s="35"/>
      <c r="C209" s="205" t="s">
        <v>357</v>
      </c>
      <c r="D209" s="205" t="s">
        <v>187</v>
      </c>
      <c r="E209" s="206" t="s">
        <v>527</v>
      </c>
      <c r="F209" s="207" t="s">
        <v>528</v>
      </c>
      <c r="G209" s="208" t="s">
        <v>190</v>
      </c>
      <c r="H209" s="209">
        <v>15.744999999999999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128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128</v>
      </c>
      <c r="BM209" s="217" t="s">
        <v>529</v>
      </c>
    </row>
    <row r="210" spans="1:65" s="13" customFormat="1" ht="11.25">
      <c r="B210" s="219"/>
      <c r="C210" s="220"/>
      <c r="D210" s="221" t="s">
        <v>193</v>
      </c>
      <c r="E210" s="222" t="s">
        <v>1</v>
      </c>
      <c r="F210" s="223" t="s">
        <v>137</v>
      </c>
      <c r="G210" s="220"/>
      <c r="H210" s="224">
        <v>15.744999999999999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193</v>
      </c>
      <c r="AU210" s="230" t="s">
        <v>86</v>
      </c>
      <c r="AV210" s="13" t="s">
        <v>86</v>
      </c>
      <c r="AW210" s="13" t="s">
        <v>32</v>
      </c>
      <c r="AX210" s="13" t="s">
        <v>84</v>
      </c>
      <c r="AY210" s="230" t="s">
        <v>184</v>
      </c>
    </row>
    <row r="211" spans="1:65" s="2" customFormat="1" ht="16.5" customHeight="1">
      <c r="A211" s="34"/>
      <c r="B211" s="35"/>
      <c r="C211" s="231" t="s">
        <v>360</v>
      </c>
      <c r="D211" s="231" t="s">
        <v>225</v>
      </c>
      <c r="E211" s="232" t="s">
        <v>530</v>
      </c>
      <c r="F211" s="233" t="s">
        <v>531</v>
      </c>
      <c r="G211" s="234" t="s">
        <v>243</v>
      </c>
      <c r="H211" s="235">
        <v>5.0000000000000001E-3</v>
      </c>
      <c r="I211" s="236"/>
      <c r="J211" s="237">
        <f>ROUND(I211*H211,2)</f>
        <v>0</v>
      </c>
      <c r="K211" s="238"/>
      <c r="L211" s="239"/>
      <c r="M211" s="240" t="s">
        <v>1</v>
      </c>
      <c r="N211" s="241" t="s">
        <v>41</v>
      </c>
      <c r="O211" s="71"/>
      <c r="P211" s="215">
        <f>O211*H211</f>
        <v>0</v>
      </c>
      <c r="Q211" s="215">
        <v>1</v>
      </c>
      <c r="R211" s="215">
        <f>Q211*H211</f>
        <v>5.0000000000000001E-3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280</v>
      </c>
      <c r="AT211" s="217" t="s">
        <v>225</v>
      </c>
      <c r="AU211" s="217" t="s">
        <v>86</v>
      </c>
      <c r="AY211" s="17" t="s">
        <v>184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128</v>
      </c>
      <c r="BM211" s="217" t="s">
        <v>532</v>
      </c>
    </row>
    <row r="212" spans="1:65" s="13" customFormat="1" ht="11.25">
      <c r="B212" s="219"/>
      <c r="C212" s="220"/>
      <c r="D212" s="221" t="s">
        <v>193</v>
      </c>
      <c r="E212" s="220"/>
      <c r="F212" s="223" t="s">
        <v>533</v>
      </c>
      <c r="G212" s="220"/>
      <c r="H212" s="224">
        <v>5.0000000000000001E-3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193</v>
      </c>
      <c r="AU212" s="230" t="s">
        <v>86</v>
      </c>
      <c r="AV212" s="13" t="s">
        <v>86</v>
      </c>
      <c r="AW212" s="13" t="s">
        <v>4</v>
      </c>
      <c r="AX212" s="13" t="s">
        <v>84</v>
      </c>
      <c r="AY212" s="230" t="s">
        <v>184</v>
      </c>
    </row>
    <row r="213" spans="1:65" s="2" customFormat="1" ht="21.75" customHeight="1">
      <c r="A213" s="34"/>
      <c r="B213" s="35"/>
      <c r="C213" s="205" t="s">
        <v>364</v>
      </c>
      <c r="D213" s="205" t="s">
        <v>187</v>
      </c>
      <c r="E213" s="206" t="s">
        <v>534</v>
      </c>
      <c r="F213" s="207" t="s">
        <v>535</v>
      </c>
      <c r="G213" s="208" t="s">
        <v>190</v>
      </c>
      <c r="H213" s="209">
        <v>2.9</v>
      </c>
      <c r="I213" s="210"/>
      <c r="J213" s="211">
        <f>ROUND(I213*H213,2)</f>
        <v>0</v>
      </c>
      <c r="K213" s="212"/>
      <c r="L213" s="39"/>
      <c r="M213" s="213" t="s">
        <v>1</v>
      </c>
      <c r="N213" s="214" t="s">
        <v>41</v>
      </c>
      <c r="O213" s="71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128</v>
      </c>
      <c r="AT213" s="217" t="s">
        <v>187</v>
      </c>
      <c r="AU213" s="217" t="s">
        <v>86</v>
      </c>
      <c r="AY213" s="17" t="s">
        <v>184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84</v>
      </c>
      <c r="BK213" s="218">
        <f>ROUND(I213*H213,2)</f>
        <v>0</v>
      </c>
      <c r="BL213" s="17" t="s">
        <v>128</v>
      </c>
      <c r="BM213" s="217" t="s">
        <v>536</v>
      </c>
    </row>
    <row r="214" spans="1:65" s="13" customFormat="1" ht="11.25">
      <c r="B214" s="219"/>
      <c r="C214" s="220"/>
      <c r="D214" s="221" t="s">
        <v>193</v>
      </c>
      <c r="E214" s="222" t="s">
        <v>1</v>
      </c>
      <c r="F214" s="223" t="s">
        <v>537</v>
      </c>
      <c r="G214" s="220"/>
      <c r="H214" s="224">
        <v>2.9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193</v>
      </c>
      <c r="AU214" s="230" t="s">
        <v>86</v>
      </c>
      <c r="AV214" s="13" t="s">
        <v>86</v>
      </c>
      <c r="AW214" s="13" t="s">
        <v>32</v>
      </c>
      <c r="AX214" s="13" t="s">
        <v>84</v>
      </c>
      <c r="AY214" s="230" t="s">
        <v>184</v>
      </c>
    </row>
    <row r="215" spans="1:65" s="2" customFormat="1" ht="16.5" customHeight="1">
      <c r="A215" s="34"/>
      <c r="B215" s="35"/>
      <c r="C215" s="231" t="s">
        <v>538</v>
      </c>
      <c r="D215" s="231" t="s">
        <v>225</v>
      </c>
      <c r="E215" s="232" t="s">
        <v>530</v>
      </c>
      <c r="F215" s="233" t="s">
        <v>531</v>
      </c>
      <c r="G215" s="234" t="s">
        <v>243</v>
      </c>
      <c r="H215" s="235">
        <v>1E-3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41</v>
      </c>
      <c r="O215" s="71"/>
      <c r="P215" s="215">
        <f>O215*H215</f>
        <v>0</v>
      </c>
      <c r="Q215" s="215">
        <v>1</v>
      </c>
      <c r="R215" s="215">
        <f>Q215*H215</f>
        <v>1E-3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280</v>
      </c>
      <c r="AT215" s="217" t="s">
        <v>225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128</v>
      </c>
      <c r="BM215" s="217" t="s">
        <v>539</v>
      </c>
    </row>
    <row r="216" spans="1:65" s="13" customFormat="1" ht="11.25">
      <c r="B216" s="219"/>
      <c r="C216" s="220"/>
      <c r="D216" s="221" t="s">
        <v>193</v>
      </c>
      <c r="E216" s="220"/>
      <c r="F216" s="223" t="s">
        <v>540</v>
      </c>
      <c r="G216" s="220"/>
      <c r="H216" s="224">
        <v>1E-3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193</v>
      </c>
      <c r="AU216" s="230" t="s">
        <v>86</v>
      </c>
      <c r="AV216" s="13" t="s">
        <v>86</v>
      </c>
      <c r="AW216" s="13" t="s">
        <v>4</v>
      </c>
      <c r="AX216" s="13" t="s">
        <v>84</v>
      </c>
      <c r="AY216" s="230" t="s">
        <v>184</v>
      </c>
    </row>
    <row r="217" spans="1:65" s="2" customFormat="1" ht="16.5" customHeight="1">
      <c r="A217" s="34"/>
      <c r="B217" s="35"/>
      <c r="C217" s="205" t="s">
        <v>541</v>
      </c>
      <c r="D217" s="205" t="s">
        <v>187</v>
      </c>
      <c r="E217" s="206" t="s">
        <v>542</v>
      </c>
      <c r="F217" s="207" t="s">
        <v>543</v>
      </c>
      <c r="G217" s="208" t="s">
        <v>190</v>
      </c>
      <c r="H217" s="209">
        <v>15.744999999999999</v>
      </c>
      <c r="I217" s="210"/>
      <c r="J217" s="211">
        <f>ROUND(I217*H217,2)</f>
        <v>0</v>
      </c>
      <c r="K217" s="212"/>
      <c r="L217" s="39"/>
      <c r="M217" s="213" t="s">
        <v>1</v>
      </c>
      <c r="N217" s="214" t="s">
        <v>41</v>
      </c>
      <c r="O217" s="71"/>
      <c r="P217" s="215">
        <f>O217*H217</f>
        <v>0</v>
      </c>
      <c r="Q217" s="215">
        <v>0</v>
      </c>
      <c r="R217" s="215">
        <f>Q217*H217</f>
        <v>0</v>
      </c>
      <c r="S217" s="215">
        <v>4.0000000000000001E-3</v>
      </c>
      <c r="T217" s="216">
        <f>S217*H217</f>
        <v>6.2979999999999994E-2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128</v>
      </c>
      <c r="AT217" s="217" t="s">
        <v>187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544</v>
      </c>
    </row>
    <row r="218" spans="1:65" s="13" customFormat="1" ht="11.25">
      <c r="B218" s="219"/>
      <c r="C218" s="220"/>
      <c r="D218" s="221" t="s">
        <v>193</v>
      </c>
      <c r="E218" s="222" t="s">
        <v>1</v>
      </c>
      <c r="F218" s="223" t="s">
        <v>137</v>
      </c>
      <c r="G218" s="220"/>
      <c r="H218" s="224">
        <v>15.744999999999999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32</v>
      </c>
      <c r="AX218" s="13" t="s">
        <v>84</v>
      </c>
      <c r="AY218" s="230" t="s">
        <v>184</v>
      </c>
    </row>
    <row r="219" spans="1:65" s="2" customFormat="1" ht="21.75" customHeight="1">
      <c r="A219" s="34"/>
      <c r="B219" s="35"/>
      <c r="C219" s="205" t="s">
        <v>545</v>
      </c>
      <c r="D219" s="205" t="s">
        <v>187</v>
      </c>
      <c r="E219" s="206" t="s">
        <v>546</v>
      </c>
      <c r="F219" s="207" t="s">
        <v>547</v>
      </c>
      <c r="G219" s="208" t="s">
        <v>190</v>
      </c>
      <c r="H219" s="209">
        <v>15.744999999999999</v>
      </c>
      <c r="I219" s="210"/>
      <c r="J219" s="211">
        <f>ROUND(I219*H219,2)</f>
        <v>0</v>
      </c>
      <c r="K219" s="212"/>
      <c r="L219" s="39"/>
      <c r="M219" s="213" t="s">
        <v>1</v>
      </c>
      <c r="N219" s="214" t="s">
        <v>41</v>
      </c>
      <c r="O219" s="71"/>
      <c r="P219" s="215">
        <f>O219*H219</f>
        <v>0</v>
      </c>
      <c r="Q219" s="215">
        <v>4.0000000000000002E-4</v>
      </c>
      <c r="R219" s="215">
        <f>Q219*H219</f>
        <v>6.2979999999999998E-3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128</v>
      </c>
      <c r="AT219" s="217" t="s">
        <v>187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548</v>
      </c>
    </row>
    <row r="220" spans="1:65" s="13" customFormat="1" ht="11.25">
      <c r="B220" s="219"/>
      <c r="C220" s="220"/>
      <c r="D220" s="221" t="s">
        <v>193</v>
      </c>
      <c r="E220" s="222" t="s">
        <v>1</v>
      </c>
      <c r="F220" s="223" t="s">
        <v>137</v>
      </c>
      <c r="G220" s="220"/>
      <c r="H220" s="224">
        <v>15.744999999999999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193</v>
      </c>
      <c r="AU220" s="230" t="s">
        <v>86</v>
      </c>
      <c r="AV220" s="13" t="s">
        <v>86</v>
      </c>
      <c r="AW220" s="13" t="s">
        <v>32</v>
      </c>
      <c r="AX220" s="13" t="s">
        <v>84</v>
      </c>
      <c r="AY220" s="230" t="s">
        <v>184</v>
      </c>
    </row>
    <row r="221" spans="1:65" s="2" customFormat="1" ht="21.75" customHeight="1">
      <c r="A221" s="34"/>
      <c r="B221" s="35"/>
      <c r="C221" s="231" t="s">
        <v>549</v>
      </c>
      <c r="D221" s="231" t="s">
        <v>225</v>
      </c>
      <c r="E221" s="232" t="s">
        <v>550</v>
      </c>
      <c r="F221" s="233" t="s">
        <v>551</v>
      </c>
      <c r="G221" s="234" t="s">
        <v>190</v>
      </c>
      <c r="H221" s="235">
        <v>18.106999999999999</v>
      </c>
      <c r="I221" s="236"/>
      <c r="J221" s="237">
        <f>ROUND(I221*H221,2)</f>
        <v>0</v>
      </c>
      <c r="K221" s="238"/>
      <c r="L221" s="239"/>
      <c r="M221" s="240" t="s">
        <v>1</v>
      </c>
      <c r="N221" s="241" t="s">
        <v>41</v>
      </c>
      <c r="O221" s="71"/>
      <c r="P221" s="215">
        <f>O221*H221</f>
        <v>0</v>
      </c>
      <c r="Q221" s="215">
        <v>5.3E-3</v>
      </c>
      <c r="R221" s="215">
        <f>Q221*H221</f>
        <v>9.59671E-2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280</v>
      </c>
      <c r="AT221" s="217" t="s">
        <v>225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128</v>
      </c>
      <c r="BM221" s="217" t="s">
        <v>552</v>
      </c>
    </row>
    <row r="222" spans="1:65" s="13" customFormat="1" ht="11.25">
      <c r="B222" s="219"/>
      <c r="C222" s="220"/>
      <c r="D222" s="221" t="s">
        <v>193</v>
      </c>
      <c r="E222" s="220"/>
      <c r="F222" s="223" t="s">
        <v>553</v>
      </c>
      <c r="G222" s="220"/>
      <c r="H222" s="224">
        <v>18.106999999999999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193</v>
      </c>
      <c r="AU222" s="230" t="s">
        <v>86</v>
      </c>
      <c r="AV222" s="13" t="s">
        <v>86</v>
      </c>
      <c r="AW222" s="13" t="s">
        <v>4</v>
      </c>
      <c r="AX222" s="13" t="s">
        <v>84</v>
      </c>
      <c r="AY222" s="230" t="s">
        <v>184</v>
      </c>
    </row>
    <row r="223" spans="1:65" s="2" customFormat="1" ht="21.75" customHeight="1">
      <c r="A223" s="34"/>
      <c r="B223" s="35"/>
      <c r="C223" s="205" t="s">
        <v>554</v>
      </c>
      <c r="D223" s="205" t="s">
        <v>187</v>
      </c>
      <c r="E223" s="206" t="s">
        <v>555</v>
      </c>
      <c r="F223" s="207" t="s">
        <v>556</v>
      </c>
      <c r="G223" s="208" t="s">
        <v>190</v>
      </c>
      <c r="H223" s="209">
        <v>2.9</v>
      </c>
      <c r="I223" s="210"/>
      <c r="J223" s="211">
        <f>ROUND(I223*H223,2)</f>
        <v>0</v>
      </c>
      <c r="K223" s="212"/>
      <c r="L223" s="39"/>
      <c r="M223" s="213" t="s">
        <v>1</v>
      </c>
      <c r="N223" s="214" t="s">
        <v>41</v>
      </c>
      <c r="O223" s="71"/>
      <c r="P223" s="215">
        <f>O223*H223</f>
        <v>0</v>
      </c>
      <c r="Q223" s="215">
        <v>4.0000000000000002E-4</v>
      </c>
      <c r="R223" s="215">
        <f>Q223*H223</f>
        <v>1.16E-3</v>
      </c>
      <c r="S223" s="215">
        <v>0</v>
      </c>
      <c r="T223" s="21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128</v>
      </c>
      <c r="AT223" s="217" t="s">
        <v>187</v>
      </c>
      <c r="AU223" s="217" t="s">
        <v>86</v>
      </c>
      <c r="AY223" s="17" t="s">
        <v>184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128</v>
      </c>
      <c r="BM223" s="217" t="s">
        <v>557</v>
      </c>
    </row>
    <row r="224" spans="1:65" s="13" customFormat="1" ht="11.25">
      <c r="B224" s="219"/>
      <c r="C224" s="220"/>
      <c r="D224" s="221" t="s">
        <v>193</v>
      </c>
      <c r="E224" s="222" t="s">
        <v>1</v>
      </c>
      <c r="F224" s="223" t="s">
        <v>537</v>
      </c>
      <c r="G224" s="220"/>
      <c r="H224" s="224">
        <v>2.9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193</v>
      </c>
      <c r="AU224" s="230" t="s">
        <v>86</v>
      </c>
      <c r="AV224" s="13" t="s">
        <v>86</v>
      </c>
      <c r="AW224" s="13" t="s">
        <v>32</v>
      </c>
      <c r="AX224" s="13" t="s">
        <v>84</v>
      </c>
      <c r="AY224" s="230" t="s">
        <v>184</v>
      </c>
    </row>
    <row r="225" spans="1:65" s="2" customFormat="1" ht="21.75" customHeight="1">
      <c r="A225" s="34"/>
      <c r="B225" s="35"/>
      <c r="C225" s="231" t="s">
        <v>558</v>
      </c>
      <c r="D225" s="231" t="s">
        <v>225</v>
      </c>
      <c r="E225" s="232" t="s">
        <v>550</v>
      </c>
      <c r="F225" s="233" t="s">
        <v>551</v>
      </c>
      <c r="G225" s="234" t="s">
        <v>190</v>
      </c>
      <c r="H225" s="235">
        <v>3.48</v>
      </c>
      <c r="I225" s="236"/>
      <c r="J225" s="237">
        <f>ROUND(I225*H225,2)</f>
        <v>0</v>
      </c>
      <c r="K225" s="238"/>
      <c r="L225" s="239"/>
      <c r="M225" s="240" t="s">
        <v>1</v>
      </c>
      <c r="N225" s="241" t="s">
        <v>41</v>
      </c>
      <c r="O225" s="71"/>
      <c r="P225" s="215">
        <f>O225*H225</f>
        <v>0</v>
      </c>
      <c r="Q225" s="215">
        <v>5.3E-3</v>
      </c>
      <c r="R225" s="215">
        <f>Q225*H225</f>
        <v>1.8443999999999999E-2</v>
      </c>
      <c r="S225" s="215">
        <v>0</v>
      </c>
      <c r="T225" s="21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7" t="s">
        <v>280</v>
      </c>
      <c r="AT225" s="217" t="s">
        <v>225</v>
      </c>
      <c r="AU225" s="217" t="s">
        <v>86</v>
      </c>
      <c r="AY225" s="17" t="s">
        <v>184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84</v>
      </c>
      <c r="BK225" s="218">
        <f>ROUND(I225*H225,2)</f>
        <v>0</v>
      </c>
      <c r="BL225" s="17" t="s">
        <v>128</v>
      </c>
      <c r="BM225" s="217" t="s">
        <v>559</v>
      </c>
    </row>
    <row r="226" spans="1:65" s="13" customFormat="1" ht="11.25">
      <c r="B226" s="219"/>
      <c r="C226" s="220"/>
      <c r="D226" s="221" t="s">
        <v>193</v>
      </c>
      <c r="E226" s="220"/>
      <c r="F226" s="223" t="s">
        <v>560</v>
      </c>
      <c r="G226" s="220"/>
      <c r="H226" s="224">
        <v>3.48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193</v>
      </c>
      <c r="AU226" s="230" t="s">
        <v>86</v>
      </c>
      <c r="AV226" s="13" t="s">
        <v>86</v>
      </c>
      <c r="AW226" s="13" t="s">
        <v>4</v>
      </c>
      <c r="AX226" s="13" t="s">
        <v>84</v>
      </c>
      <c r="AY226" s="230" t="s">
        <v>184</v>
      </c>
    </row>
    <row r="227" spans="1:65" s="2" customFormat="1" ht="21.75" customHeight="1">
      <c r="A227" s="34"/>
      <c r="B227" s="35"/>
      <c r="C227" s="205" t="s">
        <v>561</v>
      </c>
      <c r="D227" s="205" t="s">
        <v>187</v>
      </c>
      <c r="E227" s="206" t="s">
        <v>562</v>
      </c>
      <c r="F227" s="207" t="s">
        <v>563</v>
      </c>
      <c r="G227" s="208" t="s">
        <v>564</v>
      </c>
      <c r="H227" s="256"/>
      <c r="I227" s="210"/>
      <c r="J227" s="211">
        <f>ROUND(I227*H227,2)</f>
        <v>0</v>
      </c>
      <c r="K227" s="212"/>
      <c r="L227" s="39"/>
      <c r="M227" s="213" t="s">
        <v>1</v>
      </c>
      <c r="N227" s="214" t="s">
        <v>41</v>
      </c>
      <c r="O227" s="71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7" t="s">
        <v>128</v>
      </c>
      <c r="AT227" s="217" t="s">
        <v>187</v>
      </c>
      <c r="AU227" s="217" t="s">
        <v>86</v>
      </c>
      <c r="AY227" s="17" t="s">
        <v>184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128</v>
      </c>
      <c r="BM227" s="217" t="s">
        <v>565</v>
      </c>
    </row>
    <row r="228" spans="1:65" s="12" customFormat="1" ht="22.9" customHeight="1">
      <c r="B228" s="189"/>
      <c r="C228" s="190"/>
      <c r="D228" s="191" t="s">
        <v>75</v>
      </c>
      <c r="E228" s="203" t="s">
        <v>566</v>
      </c>
      <c r="F228" s="203" t="s">
        <v>567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SUM(P229:P239)</f>
        <v>0</v>
      </c>
      <c r="Q228" s="197"/>
      <c r="R228" s="198">
        <f>SUM(R229:R239)</f>
        <v>6.5178999999999987E-2</v>
      </c>
      <c r="S228" s="197"/>
      <c r="T228" s="199">
        <f>SUM(T229:T239)</f>
        <v>0</v>
      </c>
      <c r="AR228" s="200" t="s">
        <v>86</v>
      </c>
      <c r="AT228" s="201" t="s">
        <v>75</v>
      </c>
      <c r="AU228" s="201" t="s">
        <v>84</v>
      </c>
      <c r="AY228" s="200" t="s">
        <v>184</v>
      </c>
      <c r="BK228" s="202">
        <f>SUM(BK229:BK239)</f>
        <v>0</v>
      </c>
    </row>
    <row r="229" spans="1:65" s="2" customFormat="1" ht="21.75" customHeight="1">
      <c r="A229" s="34"/>
      <c r="B229" s="35"/>
      <c r="C229" s="205" t="s">
        <v>568</v>
      </c>
      <c r="D229" s="205" t="s">
        <v>187</v>
      </c>
      <c r="E229" s="206" t="s">
        <v>569</v>
      </c>
      <c r="F229" s="207" t="s">
        <v>570</v>
      </c>
      <c r="G229" s="208" t="s">
        <v>190</v>
      </c>
      <c r="H229" s="209">
        <v>15.744999999999999</v>
      </c>
      <c r="I229" s="210"/>
      <c r="J229" s="211">
        <f>ROUND(I229*H229,2)</f>
        <v>0</v>
      </c>
      <c r="K229" s="212"/>
      <c r="L229" s="39"/>
      <c r="M229" s="213" t="s">
        <v>1</v>
      </c>
      <c r="N229" s="214" t="s">
        <v>41</v>
      </c>
      <c r="O229" s="71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128</v>
      </c>
      <c r="AT229" s="217" t="s">
        <v>187</v>
      </c>
      <c r="AU229" s="217" t="s">
        <v>86</v>
      </c>
      <c r="AY229" s="17" t="s">
        <v>184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84</v>
      </c>
      <c r="BK229" s="218">
        <f>ROUND(I229*H229,2)</f>
        <v>0</v>
      </c>
      <c r="BL229" s="17" t="s">
        <v>128</v>
      </c>
      <c r="BM229" s="217" t="s">
        <v>571</v>
      </c>
    </row>
    <row r="230" spans="1:65" s="13" customFormat="1" ht="11.25">
      <c r="B230" s="219"/>
      <c r="C230" s="220"/>
      <c r="D230" s="221" t="s">
        <v>193</v>
      </c>
      <c r="E230" s="222" t="s">
        <v>1</v>
      </c>
      <c r="F230" s="223" t="s">
        <v>137</v>
      </c>
      <c r="G230" s="220"/>
      <c r="H230" s="224">
        <v>15.744999999999999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193</v>
      </c>
      <c r="AU230" s="230" t="s">
        <v>86</v>
      </c>
      <c r="AV230" s="13" t="s">
        <v>86</v>
      </c>
      <c r="AW230" s="13" t="s">
        <v>32</v>
      </c>
      <c r="AX230" s="13" t="s">
        <v>84</v>
      </c>
      <c r="AY230" s="230" t="s">
        <v>184</v>
      </c>
    </row>
    <row r="231" spans="1:65" s="2" customFormat="1" ht="16.5" customHeight="1">
      <c r="A231" s="34"/>
      <c r="B231" s="35"/>
      <c r="C231" s="231" t="s">
        <v>572</v>
      </c>
      <c r="D231" s="231" t="s">
        <v>225</v>
      </c>
      <c r="E231" s="232" t="s">
        <v>573</v>
      </c>
      <c r="F231" s="233" t="s">
        <v>574</v>
      </c>
      <c r="G231" s="234" t="s">
        <v>190</v>
      </c>
      <c r="H231" s="235">
        <v>32.119999999999997</v>
      </c>
      <c r="I231" s="236"/>
      <c r="J231" s="237">
        <f>ROUND(I231*H231,2)</f>
        <v>0</v>
      </c>
      <c r="K231" s="238"/>
      <c r="L231" s="239"/>
      <c r="M231" s="240" t="s">
        <v>1</v>
      </c>
      <c r="N231" s="241" t="s">
        <v>41</v>
      </c>
      <c r="O231" s="71"/>
      <c r="P231" s="215">
        <f>O231*H231</f>
        <v>0</v>
      </c>
      <c r="Q231" s="215">
        <v>1.8E-3</v>
      </c>
      <c r="R231" s="215">
        <f>Q231*H231</f>
        <v>5.7815999999999992E-2</v>
      </c>
      <c r="S231" s="215">
        <v>0</v>
      </c>
      <c r="T231" s="21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7" t="s">
        <v>280</v>
      </c>
      <c r="AT231" s="217" t="s">
        <v>225</v>
      </c>
      <c r="AU231" s="217" t="s">
        <v>86</v>
      </c>
      <c r="AY231" s="17" t="s">
        <v>184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128</v>
      </c>
      <c r="BM231" s="217" t="s">
        <v>575</v>
      </c>
    </row>
    <row r="232" spans="1:65" s="13" customFormat="1" ht="11.25">
      <c r="B232" s="219"/>
      <c r="C232" s="220"/>
      <c r="D232" s="221" t="s">
        <v>193</v>
      </c>
      <c r="E232" s="220"/>
      <c r="F232" s="223" t="s">
        <v>576</v>
      </c>
      <c r="G232" s="220"/>
      <c r="H232" s="224">
        <v>32.119999999999997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193</v>
      </c>
      <c r="AU232" s="230" t="s">
        <v>86</v>
      </c>
      <c r="AV232" s="13" t="s">
        <v>86</v>
      </c>
      <c r="AW232" s="13" t="s">
        <v>4</v>
      </c>
      <c r="AX232" s="13" t="s">
        <v>84</v>
      </c>
      <c r="AY232" s="230" t="s">
        <v>184</v>
      </c>
    </row>
    <row r="233" spans="1:65" s="2" customFormat="1" ht="16.5" customHeight="1">
      <c r="A233" s="34"/>
      <c r="B233" s="35"/>
      <c r="C233" s="205" t="s">
        <v>577</v>
      </c>
      <c r="D233" s="205" t="s">
        <v>187</v>
      </c>
      <c r="E233" s="206" t="s">
        <v>578</v>
      </c>
      <c r="F233" s="207" t="s">
        <v>579</v>
      </c>
      <c r="G233" s="208" t="s">
        <v>340</v>
      </c>
      <c r="H233" s="209">
        <v>14.5</v>
      </c>
      <c r="I233" s="210"/>
      <c r="J233" s="211">
        <f>ROUND(I233*H233,2)</f>
        <v>0</v>
      </c>
      <c r="K233" s="212"/>
      <c r="L233" s="39"/>
      <c r="M233" s="213" t="s">
        <v>1</v>
      </c>
      <c r="N233" s="214" t="s">
        <v>41</v>
      </c>
      <c r="O233" s="71"/>
      <c r="P233" s="215">
        <f>O233*H233</f>
        <v>0</v>
      </c>
      <c r="Q233" s="215">
        <v>3.0000000000000001E-5</v>
      </c>
      <c r="R233" s="215">
        <f>Q233*H233</f>
        <v>4.35E-4</v>
      </c>
      <c r="S233" s="215">
        <v>0</v>
      </c>
      <c r="T233" s="21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7" t="s">
        <v>128</v>
      </c>
      <c r="AT233" s="217" t="s">
        <v>187</v>
      </c>
      <c r="AU233" s="217" t="s">
        <v>86</v>
      </c>
      <c r="AY233" s="17" t="s">
        <v>184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128</v>
      </c>
      <c r="BM233" s="217" t="s">
        <v>580</v>
      </c>
    </row>
    <row r="234" spans="1:65" s="13" customFormat="1" ht="11.25">
      <c r="B234" s="219"/>
      <c r="C234" s="220"/>
      <c r="D234" s="221" t="s">
        <v>193</v>
      </c>
      <c r="E234" s="222" t="s">
        <v>1</v>
      </c>
      <c r="F234" s="223" t="s">
        <v>416</v>
      </c>
      <c r="G234" s="220"/>
      <c r="H234" s="224">
        <v>14.5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193</v>
      </c>
      <c r="AU234" s="230" t="s">
        <v>86</v>
      </c>
      <c r="AV234" s="13" t="s">
        <v>86</v>
      </c>
      <c r="AW234" s="13" t="s">
        <v>32</v>
      </c>
      <c r="AX234" s="13" t="s">
        <v>84</v>
      </c>
      <c r="AY234" s="230" t="s">
        <v>184</v>
      </c>
    </row>
    <row r="235" spans="1:65" s="2" customFormat="1" ht="21.75" customHeight="1">
      <c r="A235" s="34"/>
      <c r="B235" s="35"/>
      <c r="C235" s="205" t="s">
        <v>581</v>
      </c>
      <c r="D235" s="205" t="s">
        <v>187</v>
      </c>
      <c r="E235" s="206" t="s">
        <v>582</v>
      </c>
      <c r="F235" s="207" t="s">
        <v>583</v>
      </c>
      <c r="G235" s="208" t="s">
        <v>190</v>
      </c>
      <c r="H235" s="209">
        <v>15.744999999999999</v>
      </c>
      <c r="I235" s="210"/>
      <c r="J235" s="211">
        <f>ROUND(I235*H235,2)</f>
        <v>0</v>
      </c>
      <c r="K235" s="212"/>
      <c r="L235" s="39"/>
      <c r="M235" s="213" t="s">
        <v>1</v>
      </c>
      <c r="N235" s="214" t="s">
        <v>41</v>
      </c>
      <c r="O235" s="71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7" t="s">
        <v>128</v>
      </c>
      <c r="AT235" s="217" t="s">
        <v>187</v>
      </c>
      <c r="AU235" s="217" t="s">
        <v>86</v>
      </c>
      <c r="AY235" s="17" t="s">
        <v>184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128</v>
      </c>
      <c r="BM235" s="217" t="s">
        <v>584</v>
      </c>
    </row>
    <row r="236" spans="1:65" s="13" customFormat="1" ht="11.25">
      <c r="B236" s="219"/>
      <c r="C236" s="220"/>
      <c r="D236" s="221" t="s">
        <v>193</v>
      </c>
      <c r="E236" s="222" t="s">
        <v>1</v>
      </c>
      <c r="F236" s="223" t="s">
        <v>137</v>
      </c>
      <c r="G236" s="220"/>
      <c r="H236" s="224">
        <v>15.744999999999999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193</v>
      </c>
      <c r="AU236" s="230" t="s">
        <v>86</v>
      </c>
      <c r="AV236" s="13" t="s">
        <v>86</v>
      </c>
      <c r="AW236" s="13" t="s">
        <v>32</v>
      </c>
      <c r="AX236" s="13" t="s">
        <v>84</v>
      </c>
      <c r="AY236" s="230" t="s">
        <v>184</v>
      </c>
    </row>
    <row r="237" spans="1:65" s="2" customFormat="1" ht="21.75" customHeight="1">
      <c r="A237" s="34"/>
      <c r="B237" s="35"/>
      <c r="C237" s="231" t="s">
        <v>585</v>
      </c>
      <c r="D237" s="231" t="s">
        <v>225</v>
      </c>
      <c r="E237" s="232" t="s">
        <v>586</v>
      </c>
      <c r="F237" s="233" t="s">
        <v>587</v>
      </c>
      <c r="G237" s="234" t="s">
        <v>190</v>
      </c>
      <c r="H237" s="235">
        <v>17.32</v>
      </c>
      <c r="I237" s="236"/>
      <c r="J237" s="237">
        <f>ROUND(I237*H237,2)</f>
        <v>0</v>
      </c>
      <c r="K237" s="238"/>
      <c r="L237" s="239"/>
      <c r="M237" s="240" t="s">
        <v>1</v>
      </c>
      <c r="N237" s="241" t="s">
        <v>41</v>
      </c>
      <c r="O237" s="71"/>
      <c r="P237" s="215">
        <f>O237*H237</f>
        <v>0</v>
      </c>
      <c r="Q237" s="215">
        <v>4.0000000000000002E-4</v>
      </c>
      <c r="R237" s="215">
        <f>Q237*H237</f>
        <v>6.9280000000000001E-3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280</v>
      </c>
      <c r="AT237" s="217" t="s">
        <v>225</v>
      </c>
      <c r="AU237" s="217" t="s">
        <v>86</v>
      </c>
      <c r="AY237" s="17" t="s">
        <v>184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128</v>
      </c>
      <c r="BM237" s="217" t="s">
        <v>588</v>
      </c>
    </row>
    <row r="238" spans="1:65" s="13" customFormat="1" ht="11.25">
      <c r="B238" s="219"/>
      <c r="C238" s="220"/>
      <c r="D238" s="221" t="s">
        <v>193</v>
      </c>
      <c r="E238" s="220"/>
      <c r="F238" s="223" t="s">
        <v>589</v>
      </c>
      <c r="G238" s="220"/>
      <c r="H238" s="224">
        <v>17.32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193</v>
      </c>
      <c r="AU238" s="230" t="s">
        <v>86</v>
      </c>
      <c r="AV238" s="13" t="s">
        <v>86</v>
      </c>
      <c r="AW238" s="13" t="s">
        <v>4</v>
      </c>
      <c r="AX238" s="13" t="s">
        <v>84</v>
      </c>
      <c r="AY238" s="230" t="s">
        <v>184</v>
      </c>
    </row>
    <row r="239" spans="1:65" s="2" customFormat="1" ht="21.75" customHeight="1">
      <c r="A239" s="34"/>
      <c r="B239" s="35"/>
      <c r="C239" s="205" t="s">
        <v>590</v>
      </c>
      <c r="D239" s="205" t="s">
        <v>187</v>
      </c>
      <c r="E239" s="206" t="s">
        <v>591</v>
      </c>
      <c r="F239" s="207" t="s">
        <v>592</v>
      </c>
      <c r="G239" s="208" t="s">
        <v>564</v>
      </c>
      <c r="H239" s="256"/>
      <c r="I239" s="210"/>
      <c r="J239" s="211">
        <f>ROUND(I239*H239,2)</f>
        <v>0</v>
      </c>
      <c r="K239" s="212"/>
      <c r="L239" s="39"/>
      <c r="M239" s="213" t="s">
        <v>1</v>
      </c>
      <c r="N239" s="214" t="s">
        <v>41</v>
      </c>
      <c r="O239" s="71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7" t="s">
        <v>128</v>
      </c>
      <c r="AT239" s="217" t="s">
        <v>187</v>
      </c>
      <c r="AU239" s="217" t="s">
        <v>86</v>
      </c>
      <c r="AY239" s="17" t="s">
        <v>184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128</v>
      </c>
      <c r="BM239" s="217" t="s">
        <v>593</v>
      </c>
    </row>
    <row r="240" spans="1:65" s="12" customFormat="1" ht="22.9" customHeight="1">
      <c r="B240" s="189"/>
      <c r="C240" s="190"/>
      <c r="D240" s="191" t="s">
        <v>75</v>
      </c>
      <c r="E240" s="203" t="s">
        <v>594</v>
      </c>
      <c r="F240" s="203" t="s">
        <v>595</v>
      </c>
      <c r="G240" s="190"/>
      <c r="H240" s="190"/>
      <c r="I240" s="193"/>
      <c r="J240" s="204">
        <f>BK240</f>
        <v>0</v>
      </c>
      <c r="K240" s="190"/>
      <c r="L240" s="195"/>
      <c r="M240" s="196"/>
      <c r="N240" s="197"/>
      <c r="O240" s="197"/>
      <c r="P240" s="198">
        <f>SUM(P241:P243)</f>
        <v>0</v>
      </c>
      <c r="Q240" s="197"/>
      <c r="R240" s="198">
        <f>SUM(R241:R243)</f>
        <v>9.2999999999999995E-4</v>
      </c>
      <c r="S240" s="197"/>
      <c r="T240" s="199">
        <f>SUM(T241:T243)</f>
        <v>0</v>
      </c>
      <c r="AR240" s="200" t="s">
        <v>86</v>
      </c>
      <c r="AT240" s="201" t="s">
        <v>75</v>
      </c>
      <c r="AU240" s="201" t="s">
        <v>84</v>
      </c>
      <c r="AY240" s="200" t="s">
        <v>184</v>
      </c>
      <c r="BK240" s="202">
        <f>SUM(BK241:BK243)</f>
        <v>0</v>
      </c>
    </row>
    <row r="241" spans="1:65" s="2" customFormat="1" ht="16.5" customHeight="1">
      <c r="A241" s="34"/>
      <c r="B241" s="35"/>
      <c r="C241" s="205" t="s">
        <v>596</v>
      </c>
      <c r="D241" s="205" t="s">
        <v>187</v>
      </c>
      <c r="E241" s="206" t="s">
        <v>597</v>
      </c>
      <c r="F241" s="207" t="s">
        <v>598</v>
      </c>
      <c r="G241" s="208" t="s">
        <v>222</v>
      </c>
      <c r="H241" s="209">
        <v>1</v>
      </c>
      <c r="I241" s="210"/>
      <c r="J241" s="211">
        <f>ROUND(I241*H241,2)</f>
        <v>0</v>
      </c>
      <c r="K241" s="212"/>
      <c r="L241" s="39"/>
      <c r="M241" s="213" t="s">
        <v>1</v>
      </c>
      <c r="N241" s="214" t="s">
        <v>41</v>
      </c>
      <c r="O241" s="71"/>
      <c r="P241" s="215">
        <f>O241*H241</f>
        <v>0</v>
      </c>
      <c r="Q241" s="215">
        <v>3.0000000000000001E-5</v>
      </c>
      <c r="R241" s="215">
        <f>Q241*H241</f>
        <v>3.0000000000000001E-5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128</v>
      </c>
      <c r="AT241" s="217" t="s">
        <v>187</v>
      </c>
      <c r="AU241" s="217" t="s">
        <v>86</v>
      </c>
      <c r="AY241" s="17" t="s">
        <v>184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7" t="s">
        <v>84</v>
      </c>
      <c r="BK241" s="218">
        <f>ROUND(I241*H241,2)</f>
        <v>0</v>
      </c>
      <c r="BL241" s="17" t="s">
        <v>128</v>
      </c>
      <c r="BM241" s="217" t="s">
        <v>599</v>
      </c>
    </row>
    <row r="242" spans="1:65" s="2" customFormat="1" ht="16.5" customHeight="1">
      <c r="A242" s="34"/>
      <c r="B242" s="35"/>
      <c r="C242" s="231" t="s">
        <v>600</v>
      </c>
      <c r="D242" s="231" t="s">
        <v>225</v>
      </c>
      <c r="E242" s="232" t="s">
        <v>601</v>
      </c>
      <c r="F242" s="233" t="s">
        <v>602</v>
      </c>
      <c r="G242" s="234" t="s">
        <v>222</v>
      </c>
      <c r="H242" s="235">
        <v>1</v>
      </c>
      <c r="I242" s="236"/>
      <c r="J242" s="237">
        <f>ROUND(I242*H242,2)</f>
        <v>0</v>
      </c>
      <c r="K242" s="238"/>
      <c r="L242" s="239"/>
      <c r="M242" s="240" t="s">
        <v>1</v>
      </c>
      <c r="N242" s="241" t="s">
        <v>41</v>
      </c>
      <c r="O242" s="71"/>
      <c r="P242" s="215">
        <f>O242*H242</f>
        <v>0</v>
      </c>
      <c r="Q242" s="215">
        <v>8.9999999999999998E-4</v>
      </c>
      <c r="R242" s="215">
        <f>Q242*H242</f>
        <v>8.9999999999999998E-4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280</v>
      </c>
      <c r="AT242" s="217" t="s">
        <v>225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603</v>
      </c>
    </row>
    <row r="243" spans="1:65" s="2" customFormat="1" ht="21.75" customHeight="1">
      <c r="A243" s="34"/>
      <c r="B243" s="35"/>
      <c r="C243" s="205" t="s">
        <v>604</v>
      </c>
      <c r="D243" s="205" t="s">
        <v>187</v>
      </c>
      <c r="E243" s="206" t="s">
        <v>605</v>
      </c>
      <c r="F243" s="207" t="s">
        <v>606</v>
      </c>
      <c r="G243" s="208" t="s">
        <v>564</v>
      </c>
      <c r="H243" s="256"/>
      <c r="I243" s="210"/>
      <c r="J243" s="211">
        <f>ROUND(I243*H243,2)</f>
        <v>0</v>
      </c>
      <c r="K243" s="212"/>
      <c r="L243" s="39"/>
      <c r="M243" s="213" t="s">
        <v>1</v>
      </c>
      <c r="N243" s="214" t="s">
        <v>41</v>
      </c>
      <c r="O243" s="71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128</v>
      </c>
      <c r="AT243" s="217" t="s">
        <v>187</v>
      </c>
      <c r="AU243" s="217" t="s">
        <v>86</v>
      </c>
      <c r="AY243" s="17" t="s">
        <v>184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7" t="s">
        <v>84</v>
      </c>
      <c r="BK243" s="218">
        <f>ROUND(I243*H243,2)</f>
        <v>0</v>
      </c>
      <c r="BL243" s="17" t="s">
        <v>128</v>
      </c>
      <c r="BM243" s="217" t="s">
        <v>607</v>
      </c>
    </row>
    <row r="244" spans="1:65" s="12" customFormat="1" ht="22.9" customHeight="1">
      <c r="B244" s="189"/>
      <c r="C244" s="190"/>
      <c r="D244" s="191" t="s">
        <v>75</v>
      </c>
      <c r="E244" s="203" t="s">
        <v>266</v>
      </c>
      <c r="F244" s="203" t="s">
        <v>267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SUM(P245:P261)</f>
        <v>0</v>
      </c>
      <c r="Q244" s="197"/>
      <c r="R244" s="198">
        <f>SUM(R245:R261)</f>
        <v>3.6940000000000001E-2</v>
      </c>
      <c r="S244" s="197"/>
      <c r="T244" s="199">
        <f>SUM(T245:T261)</f>
        <v>5.16E-2</v>
      </c>
      <c r="AR244" s="200" t="s">
        <v>86</v>
      </c>
      <c r="AT244" s="201" t="s">
        <v>75</v>
      </c>
      <c r="AU244" s="201" t="s">
        <v>84</v>
      </c>
      <c r="AY244" s="200" t="s">
        <v>184</v>
      </c>
      <c r="BK244" s="202">
        <f>SUM(BK245:BK261)</f>
        <v>0</v>
      </c>
    </row>
    <row r="245" spans="1:65" s="2" customFormat="1" ht="21.75" customHeight="1">
      <c r="A245" s="34"/>
      <c r="B245" s="35"/>
      <c r="C245" s="205" t="s">
        <v>608</v>
      </c>
      <c r="D245" s="205" t="s">
        <v>187</v>
      </c>
      <c r="E245" s="206" t="s">
        <v>275</v>
      </c>
      <c r="F245" s="207" t="s">
        <v>276</v>
      </c>
      <c r="G245" s="208" t="s">
        <v>222</v>
      </c>
      <c r="H245" s="209">
        <v>2</v>
      </c>
      <c r="I245" s="210"/>
      <c r="J245" s="211">
        <f>ROUND(I245*H245,2)</f>
        <v>0</v>
      </c>
      <c r="K245" s="212"/>
      <c r="L245" s="39"/>
      <c r="M245" s="213" t="s">
        <v>1</v>
      </c>
      <c r="N245" s="214" t="s">
        <v>41</v>
      </c>
      <c r="O245" s="71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128</v>
      </c>
      <c r="AT245" s="217" t="s">
        <v>187</v>
      </c>
      <c r="AU245" s="217" t="s">
        <v>86</v>
      </c>
      <c r="AY245" s="17" t="s">
        <v>184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128</v>
      </c>
      <c r="BM245" s="217" t="s">
        <v>609</v>
      </c>
    </row>
    <row r="246" spans="1:65" s="13" customFormat="1" ht="11.25">
      <c r="B246" s="219"/>
      <c r="C246" s="220"/>
      <c r="D246" s="221" t="s">
        <v>193</v>
      </c>
      <c r="E246" s="222" t="s">
        <v>148</v>
      </c>
      <c r="F246" s="223" t="s">
        <v>86</v>
      </c>
      <c r="G246" s="220"/>
      <c r="H246" s="224">
        <v>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193</v>
      </c>
      <c r="AU246" s="230" t="s">
        <v>86</v>
      </c>
      <c r="AV246" s="13" t="s">
        <v>86</v>
      </c>
      <c r="AW246" s="13" t="s">
        <v>32</v>
      </c>
      <c r="AX246" s="13" t="s">
        <v>84</v>
      </c>
      <c r="AY246" s="230" t="s">
        <v>184</v>
      </c>
    </row>
    <row r="247" spans="1:65" s="2" customFormat="1" ht="21.75" customHeight="1">
      <c r="A247" s="34"/>
      <c r="B247" s="35"/>
      <c r="C247" s="231" t="s">
        <v>610</v>
      </c>
      <c r="D247" s="231" t="s">
        <v>225</v>
      </c>
      <c r="E247" s="232" t="s">
        <v>278</v>
      </c>
      <c r="F247" s="233" t="s">
        <v>279</v>
      </c>
      <c r="G247" s="234" t="s">
        <v>222</v>
      </c>
      <c r="H247" s="235">
        <v>2</v>
      </c>
      <c r="I247" s="236"/>
      <c r="J247" s="237">
        <f>ROUND(I247*H247,2)</f>
        <v>0</v>
      </c>
      <c r="K247" s="238"/>
      <c r="L247" s="239"/>
      <c r="M247" s="240" t="s">
        <v>1</v>
      </c>
      <c r="N247" s="241" t="s">
        <v>41</v>
      </c>
      <c r="O247" s="71"/>
      <c r="P247" s="215">
        <f>O247*H247</f>
        <v>0</v>
      </c>
      <c r="Q247" s="215">
        <v>1.6E-2</v>
      </c>
      <c r="R247" s="215">
        <f>Q247*H247</f>
        <v>3.2000000000000001E-2</v>
      </c>
      <c r="S247" s="215">
        <v>0</v>
      </c>
      <c r="T247" s="21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7" t="s">
        <v>280</v>
      </c>
      <c r="AT247" s="217" t="s">
        <v>225</v>
      </c>
      <c r="AU247" s="217" t="s">
        <v>86</v>
      </c>
      <c r="AY247" s="17" t="s">
        <v>184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128</v>
      </c>
      <c r="BM247" s="217" t="s">
        <v>611</v>
      </c>
    </row>
    <row r="248" spans="1:65" s="13" customFormat="1" ht="11.25">
      <c r="B248" s="219"/>
      <c r="C248" s="220"/>
      <c r="D248" s="221" t="s">
        <v>193</v>
      </c>
      <c r="E248" s="222" t="s">
        <v>1</v>
      </c>
      <c r="F248" s="223" t="s">
        <v>148</v>
      </c>
      <c r="G248" s="220"/>
      <c r="H248" s="224">
        <v>2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193</v>
      </c>
      <c r="AU248" s="230" t="s">
        <v>86</v>
      </c>
      <c r="AV248" s="13" t="s">
        <v>86</v>
      </c>
      <c r="AW248" s="13" t="s">
        <v>32</v>
      </c>
      <c r="AX248" s="13" t="s">
        <v>84</v>
      </c>
      <c r="AY248" s="230" t="s">
        <v>184</v>
      </c>
    </row>
    <row r="249" spans="1:65" s="2" customFormat="1" ht="16.5" customHeight="1">
      <c r="A249" s="34"/>
      <c r="B249" s="35"/>
      <c r="C249" s="231" t="s">
        <v>612</v>
      </c>
      <c r="D249" s="231" t="s">
        <v>225</v>
      </c>
      <c r="E249" s="232" t="s">
        <v>283</v>
      </c>
      <c r="F249" s="233" t="s">
        <v>284</v>
      </c>
      <c r="G249" s="234" t="s">
        <v>285</v>
      </c>
      <c r="H249" s="235">
        <v>0.06</v>
      </c>
      <c r="I249" s="236"/>
      <c r="J249" s="237">
        <f>ROUND(I249*H249,2)</f>
        <v>0</v>
      </c>
      <c r="K249" s="238"/>
      <c r="L249" s="239"/>
      <c r="M249" s="240" t="s">
        <v>1</v>
      </c>
      <c r="N249" s="241" t="s">
        <v>41</v>
      </c>
      <c r="O249" s="71"/>
      <c r="P249" s="215">
        <f>O249*H249</f>
        <v>0</v>
      </c>
      <c r="Q249" s="215">
        <v>4.0000000000000001E-3</v>
      </c>
      <c r="R249" s="215">
        <f>Q249*H249</f>
        <v>2.4000000000000001E-4</v>
      </c>
      <c r="S249" s="215">
        <v>0</v>
      </c>
      <c r="T249" s="21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7" t="s">
        <v>280</v>
      </c>
      <c r="AT249" s="217" t="s">
        <v>225</v>
      </c>
      <c r="AU249" s="217" t="s">
        <v>86</v>
      </c>
      <c r="AY249" s="17" t="s">
        <v>184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128</v>
      </c>
      <c r="BM249" s="217" t="s">
        <v>613</v>
      </c>
    </row>
    <row r="250" spans="1:65" s="13" customFormat="1" ht="11.25">
      <c r="B250" s="219"/>
      <c r="C250" s="220"/>
      <c r="D250" s="221" t="s">
        <v>193</v>
      </c>
      <c r="E250" s="222" t="s">
        <v>1</v>
      </c>
      <c r="F250" s="223" t="s">
        <v>287</v>
      </c>
      <c r="G250" s="220"/>
      <c r="H250" s="224">
        <v>0.06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193</v>
      </c>
      <c r="AU250" s="230" t="s">
        <v>86</v>
      </c>
      <c r="AV250" s="13" t="s">
        <v>86</v>
      </c>
      <c r="AW250" s="13" t="s">
        <v>32</v>
      </c>
      <c r="AX250" s="13" t="s">
        <v>84</v>
      </c>
      <c r="AY250" s="230" t="s">
        <v>184</v>
      </c>
    </row>
    <row r="251" spans="1:65" s="2" customFormat="1" ht="16.5" customHeight="1">
      <c r="A251" s="34"/>
      <c r="B251" s="35"/>
      <c r="C251" s="205" t="s">
        <v>614</v>
      </c>
      <c r="D251" s="205" t="s">
        <v>187</v>
      </c>
      <c r="E251" s="206" t="s">
        <v>289</v>
      </c>
      <c r="F251" s="207" t="s">
        <v>290</v>
      </c>
      <c r="G251" s="208" t="s">
        <v>222</v>
      </c>
      <c r="H251" s="209">
        <v>2</v>
      </c>
      <c r="I251" s="210"/>
      <c r="J251" s="211">
        <f>ROUND(I251*H251,2)</f>
        <v>0</v>
      </c>
      <c r="K251" s="212"/>
      <c r="L251" s="39"/>
      <c r="M251" s="213" t="s">
        <v>1</v>
      </c>
      <c r="N251" s="214" t="s">
        <v>41</v>
      </c>
      <c r="O251" s="71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128</v>
      </c>
      <c r="AT251" s="217" t="s">
        <v>187</v>
      </c>
      <c r="AU251" s="217" t="s">
        <v>86</v>
      </c>
      <c r="AY251" s="17" t="s">
        <v>184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7" t="s">
        <v>84</v>
      </c>
      <c r="BK251" s="218">
        <f>ROUND(I251*H251,2)</f>
        <v>0</v>
      </c>
      <c r="BL251" s="17" t="s">
        <v>128</v>
      </c>
      <c r="BM251" s="217" t="s">
        <v>615</v>
      </c>
    </row>
    <row r="252" spans="1:65" s="13" customFormat="1" ht="11.25">
      <c r="B252" s="219"/>
      <c r="C252" s="220"/>
      <c r="D252" s="221" t="s">
        <v>193</v>
      </c>
      <c r="E252" s="222" t="s">
        <v>1</v>
      </c>
      <c r="F252" s="223" t="s">
        <v>148</v>
      </c>
      <c r="G252" s="220"/>
      <c r="H252" s="224">
        <v>2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193</v>
      </c>
      <c r="AU252" s="230" t="s">
        <v>86</v>
      </c>
      <c r="AV252" s="13" t="s">
        <v>86</v>
      </c>
      <c r="AW252" s="13" t="s">
        <v>32</v>
      </c>
      <c r="AX252" s="13" t="s">
        <v>84</v>
      </c>
      <c r="AY252" s="230" t="s">
        <v>184</v>
      </c>
    </row>
    <row r="253" spans="1:65" s="2" customFormat="1" ht="16.5" customHeight="1">
      <c r="A253" s="34"/>
      <c r="B253" s="35"/>
      <c r="C253" s="231" t="s">
        <v>616</v>
      </c>
      <c r="D253" s="231" t="s">
        <v>225</v>
      </c>
      <c r="E253" s="232" t="s">
        <v>293</v>
      </c>
      <c r="F253" s="233" t="s">
        <v>294</v>
      </c>
      <c r="G253" s="234" t="s">
        <v>222</v>
      </c>
      <c r="H253" s="235">
        <v>2</v>
      </c>
      <c r="I253" s="236"/>
      <c r="J253" s="237">
        <f>ROUND(I253*H253,2)</f>
        <v>0</v>
      </c>
      <c r="K253" s="238"/>
      <c r="L253" s="239"/>
      <c r="M253" s="240" t="s">
        <v>1</v>
      </c>
      <c r="N253" s="241" t="s">
        <v>41</v>
      </c>
      <c r="O253" s="71"/>
      <c r="P253" s="215">
        <f>O253*H253</f>
        <v>0</v>
      </c>
      <c r="Q253" s="215">
        <v>2.2000000000000001E-3</v>
      </c>
      <c r="R253" s="215">
        <f>Q253*H253</f>
        <v>4.4000000000000003E-3</v>
      </c>
      <c r="S253" s="215">
        <v>0</v>
      </c>
      <c r="T253" s="21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7" t="s">
        <v>280</v>
      </c>
      <c r="AT253" s="217" t="s">
        <v>225</v>
      </c>
      <c r="AU253" s="217" t="s">
        <v>86</v>
      </c>
      <c r="AY253" s="17" t="s">
        <v>184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7" t="s">
        <v>84</v>
      </c>
      <c r="BK253" s="218">
        <f>ROUND(I253*H253,2)</f>
        <v>0</v>
      </c>
      <c r="BL253" s="17" t="s">
        <v>128</v>
      </c>
      <c r="BM253" s="217" t="s">
        <v>617</v>
      </c>
    </row>
    <row r="254" spans="1:65" s="2" customFormat="1" ht="16.5" customHeight="1">
      <c r="A254" s="34"/>
      <c r="B254" s="35"/>
      <c r="C254" s="205" t="s">
        <v>618</v>
      </c>
      <c r="D254" s="205" t="s">
        <v>187</v>
      </c>
      <c r="E254" s="206" t="s">
        <v>297</v>
      </c>
      <c r="F254" s="207" t="s">
        <v>298</v>
      </c>
      <c r="G254" s="208" t="s">
        <v>222</v>
      </c>
      <c r="H254" s="209">
        <v>2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619</v>
      </c>
    </row>
    <row r="255" spans="1:65" s="13" customFormat="1" ht="11.25">
      <c r="B255" s="219"/>
      <c r="C255" s="220"/>
      <c r="D255" s="221" t="s">
        <v>193</v>
      </c>
      <c r="E255" s="222" t="s">
        <v>1</v>
      </c>
      <c r="F255" s="223" t="s">
        <v>148</v>
      </c>
      <c r="G255" s="220"/>
      <c r="H255" s="224">
        <v>2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21.75" customHeight="1">
      <c r="A256" s="34"/>
      <c r="B256" s="35"/>
      <c r="C256" s="231" t="s">
        <v>620</v>
      </c>
      <c r="D256" s="231" t="s">
        <v>225</v>
      </c>
      <c r="E256" s="232" t="s">
        <v>301</v>
      </c>
      <c r="F256" s="233" t="s">
        <v>302</v>
      </c>
      <c r="G256" s="234" t="s">
        <v>222</v>
      </c>
      <c r="H256" s="235">
        <v>2</v>
      </c>
      <c r="I256" s="236"/>
      <c r="J256" s="237">
        <f>ROUND(I256*H256,2)</f>
        <v>0</v>
      </c>
      <c r="K256" s="238"/>
      <c r="L256" s="239"/>
      <c r="M256" s="240" t="s">
        <v>1</v>
      </c>
      <c r="N256" s="241" t="s">
        <v>41</v>
      </c>
      <c r="O256" s="71"/>
      <c r="P256" s="215">
        <f>O256*H256</f>
        <v>0</v>
      </c>
      <c r="Q256" s="215">
        <v>1.4999999999999999E-4</v>
      </c>
      <c r="R256" s="215">
        <f>Q256*H256</f>
        <v>2.9999999999999997E-4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280</v>
      </c>
      <c r="AT256" s="217" t="s">
        <v>225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621</v>
      </c>
    </row>
    <row r="257" spans="1:65" s="2" customFormat="1" ht="16.5" customHeight="1">
      <c r="A257" s="34"/>
      <c r="B257" s="35"/>
      <c r="C257" s="205" t="s">
        <v>622</v>
      </c>
      <c r="D257" s="205" t="s">
        <v>187</v>
      </c>
      <c r="E257" s="206" t="s">
        <v>305</v>
      </c>
      <c r="F257" s="207" t="s">
        <v>306</v>
      </c>
      <c r="G257" s="208" t="s">
        <v>222</v>
      </c>
      <c r="H257" s="209">
        <v>2</v>
      </c>
      <c r="I257" s="210"/>
      <c r="J257" s="211">
        <f>ROUND(I257*H257,2)</f>
        <v>0</v>
      </c>
      <c r="K257" s="212"/>
      <c r="L257" s="39"/>
      <c r="M257" s="213" t="s">
        <v>1</v>
      </c>
      <c r="N257" s="214" t="s">
        <v>41</v>
      </c>
      <c r="O257" s="71"/>
      <c r="P257" s="215">
        <f>O257*H257</f>
        <v>0</v>
      </c>
      <c r="Q257" s="215">
        <v>0</v>
      </c>
      <c r="R257" s="215">
        <f>Q257*H257</f>
        <v>0</v>
      </c>
      <c r="S257" s="215">
        <v>1.8E-3</v>
      </c>
      <c r="T257" s="216">
        <f>S257*H257</f>
        <v>3.5999999999999999E-3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7" t="s">
        <v>128</v>
      </c>
      <c r="AT257" s="217" t="s">
        <v>187</v>
      </c>
      <c r="AU257" s="217" t="s">
        <v>86</v>
      </c>
      <c r="AY257" s="17" t="s">
        <v>184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128</v>
      </c>
      <c r="BM257" s="217" t="s">
        <v>623</v>
      </c>
    </row>
    <row r="258" spans="1:65" s="13" customFormat="1" ht="11.25">
      <c r="B258" s="219"/>
      <c r="C258" s="220"/>
      <c r="D258" s="221" t="s">
        <v>193</v>
      </c>
      <c r="E258" s="222" t="s">
        <v>1</v>
      </c>
      <c r="F258" s="223" t="s">
        <v>148</v>
      </c>
      <c r="G258" s="220"/>
      <c r="H258" s="224">
        <v>2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193</v>
      </c>
      <c r="AU258" s="230" t="s">
        <v>86</v>
      </c>
      <c r="AV258" s="13" t="s">
        <v>86</v>
      </c>
      <c r="AW258" s="13" t="s">
        <v>32</v>
      </c>
      <c r="AX258" s="13" t="s">
        <v>84</v>
      </c>
      <c r="AY258" s="230" t="s">
        <v>184</v>
      </c>
    </row>
    <row r="259" spans="1:65" s="2" customFormat="1" ht="21.75" customHeight="1">
      <c r="A259" s="34"/>
      <c r="B259" s="35"/>
      <c r="C259" s="205" t="s">
        <v>624</v>
      </c>
      <c r="D259" s="205" t="s">
        <v>187</v>
      </c>
      <c r="E259" s="206" t="s">
        <v>309</v>
      </c>
      <c r="F259" s="207" t="s">
        <v>310</v>
      </c>
      <c r="G259" s="208" t="s">
        <v>222</v>
      </c>
      <c r="H259" s="209">
        <v>2</v>
      </c>
      <c r="I259" s="210"/>
      <c r="J259" s="211">
        <f>ROUND(I259*H259,2)</f>
        <v>0</v>
      </c>
      <c r="K259" s="212"/>
      <c r="L259" s="39"/>
      <c r="M259" s="213" t="s">
        <v>1</v>
      </c>
      <c r="N259" s="214" t="s">
        <v>41</v>
      </c>
      <c r="O259" s="71"/>
      <c r="P259" s="215">
        <f>O259*H259</f>
        <v>0</v>
      </c>
      <c r="Q259" s="215">
        <v>0</v>
      </c>
      <c r="R259" s="215">
        <f>Q259*H259</f>
        <v>0</v>
      </c>
      <c r="S259" s="215">
        <v>2.4E-2</v>
      </c>
      <c r="T259" s="216">
        <f>S259*H259</f>
        <v>4.8000000000000001E-2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7" t="s">
        <v>128</v>
      </c>
      <c r="AT259" s="217" t="s">
        <v>187</v>
      </c>
      <c r="AU259" s="217" t="s">
        <v>86</v>
      </c>
      <c r="AY259" s="17" t="s">
        <v>184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7" t="s">
        <v>84</v>
      </c>
      <c r="BK259" s="218">
        <f>ROUND(I259*H259,2)</f>
        <v>0</v>
      </c>
      <c r="BL259" s="17" t="s">
        <v>128</v>
      </c>
      <c r="BM259" s="217" t="s">
        <v>625</v>
      </c>
    </row>
    <row r="260" spans="1:65" s="13" customFormat="1" ht="11.25">
      <c r="B260" s="219"/>
      <c r="C260" s="220"/>
      <c r="D260" s="221" t="s">
        <v>193</v>
      </c>
      <c r="E260" s="222" t="s">
        <v>1</v>
      </c>
      <c r="F260" s="223" t="s">
        <v>148</v>
      </c>
      <c r="G260" s="220"/>
      <c r="H260" s="224">
        <v>2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193</v>
      </c>
      <c r="AU260" s="230" t="s">
        <v>86</v>
      </c>
      <c r="AV260" s="13" t="s">
        <v>86</v>
      </c>
      <c r="AW260" s="13" t="s">
        <v>32</v>
      </c>
      <c r="AX260" s="13" t="s">
        <v>84</v>
      </c>
      <c r="AY260" s="230" t="s">
        <v>184</v>
      </c>
    </row>
    <row r="261" spans="1:65" s="2" customFormat="1" ht="21.75" customHeight="1">
      <c r="A261" s="34"/>
      <c r="B261" s="35"/>
      <c r="C261" s="205" t="s">
        <v>626</v>
      </c>
      <c r="D261" s="205" t="s">
        <v>187</v>
      </c>
      <c r="E261" s="206" t="s">
        <v>313</v>
      </c>
      <c r="F261" s="207" t="s">
        <v>314</v>
      </c>
      <c r="G261" s="208" t="s">
        <v>243</v>
      </c>
      <c r="H261" s="209">
        <v>3.6999999999999998E-2</v>
      </c>
      <c r="I261" s="210"/>
      <c r="J261" s="211">
        <f>ROUND(I261*H261,2)</f>
        <v>0</v>
      </c>
      <c r="K261" s="212"/>
      <c r="L261" s="39"/>
      <c r="M261" s="213" t="s">
        <v>1</v>
      </c>
      <c r="N261" s="214" t="s">
        <v>41</v>
      </c>
      <c r="O261" s="71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7" t="s">
        <v>128</v>
      </c>
      <c r="AT261" s="217" t="s">
        <v>187</v>
      </c>
      <c r="AU261" s="217" t="s">
        <v>86</v>
      </c>
      <c r="AY261" s="17" t="s">
        <v>184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7" t="s">
        <v>84</v>
      </c>
      <c r="BK261" s="218">
        <f>ROUND(I261*H261,2)</f>
        <v>0</v>
      </c>
      <c r="BL261" s="17" t="s">
        <v>128</v>
      </c>
      <c r="BM261" s="217" t="s">
        <v>627</v>
      </c>
    </row>
    <row r="262" spans="1:65" s="12" customFormat="1" ht="22.9" customHeight="1">
      <c r="B262" s="189"/>
      <c r="C262" s="190"/>
      <c r="D262" s="191" t="s">
        <v>75</v>
      </c>
      <c r="E262" s="203" t="s">
        <v>628</v>
      </c>
      <c r="F262" s="203" t="s">
        <v>629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SUM(P263:P278)</f>
        <v>0</v>
      </c>
      <c r="Q262" s="197"/>
      <c r="R262" s="198">
        <f>SUM(R263:R278)</f>
        <v>0.48241004999999998</v>
      </c>
      <c r="S262" s="197"/>
      <c r="T262" s="199">
        <f>SUM(T263:T278)</f>
        <v>0.60292349999999995</v>
      </c>
      <c r="AR262" s="200" t="s">
        <v>86</v>
      </c>
      <c r="AT262" s="201" t="s">
        <v>75</v>
      </c>
      <c r="AU262" s="201" t="s">
        <v>84</v>
      </c>
      <c r="AY262" s="200" t="s">
        <v>184</v>
      </c>
      <c r="BK262" s="202">
        <f>SUM(BK263:BK278)</f>
        <v>0</v>
      </c>
    </row>
    <row r="263" spans="1:65" s="2" customFormat="1" ht="16.5" customHeight="1">
      <c r="A263" s="34"/>
      <c r="B263" s="35"/>
      <c r="C263" s="205" t="s">
        <v>630</v>
      </c>
      <c r="D263" s="205" t="s">
        <v>187</v>
      </c>
      <c r="E263" s="206" t="s">
        <v>631</v>
      </c>
      <c r="F263" s="207" t="s">
        <v>632</v>
      </c>
      <c r="G263" s="208" t="s">
        <v>340</v>
      </c>
      <c r="H263" s="209">
        <v>14.5</v>
      </c>
      <c r="I263" s="210"/>
      <c r="J263" s="211">
        <f>ROUND(I263*H263,2)</f>
        <v>0</v>
      </c>
      <c r="K263" s="212"/>
      <c r="L263" s="39"/>
      <c r="M263" s="213" t="s">
        <v>1</v>
      </c>
      <c r="N263" s="214" t="s">
        <v>41</v>
      </c>
      <c r="O263" s="71"/>
      <c r="P263" s="215">
        <f>O263*H263</f>
        <v>0</v>
      </c>
      <c r="Q263" s="215">
        <v>0</v>
      </c>
      <c r="R263" s="215">
        <f>Q263*H263</f>
        <v>0</v>
      </c>
      <c r="S263" s="215">
        <v>3.2499999999999999E-3</v>
      </c>
      <c r="T263" s="216">
        <f>S263*H263</f>
        <v>4.7125E-2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128</v>
      </c>
      <c r="AT263" s="217" t="s">
        <v>187</v>
      </c>
      <c r="AU263" s="217" t="s">
        <v>86</v>
      </c>
      <c r="AY263" s="17" t="s">
        <v>184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128</v>
      </c>
      <c r="BM263" s="217" t="s">
        <v>633</v>
      </c>
    </row>
    <row r="264" spans="1:65" s="13" customFormat="1" ht="11.25">
      <c r="B264" s="219"/>
      <c r="C264" s="220"/>
      <c r="D264" s="221" t="s">
        <v>193</v>
      </c>
      <c r="E264" s="222" t="s">
        <v>416</v>
      </c>
      <c r="F264" s="223" t="s">
        <v>634</v>
      </c>
      <c r="G264" s="220"/>
      <c r="H264" s="224">
        <v>14.5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193</v>
      </c>
      <c r="AU264" s="230" t="s">
        <v>86</v>
      </c>
      <c r="AV264" s="13" t="s">
        <v>86</v>
      </c>
      <c r="AW264" s="13" t="s">
        <v>32</v>
      </c>
      <c r="AX264" s="13" t="s">
        <v>84</v>
      </c>
      <c r="AY264" s="230" t="s">
        <v>184</v>
      </c>
    </row>
    <row r="265" spans="1:65" s="2" customFormat="1" ht="21.75" customHeight="1">
      <c r="A265" s="34"/>
      <c r="B265" s="35"/>
      <c r="C265" s="205" t="s">
        <v>635</v>
      </c>
      <c r="D265" s="205" t="s">
        <v>187</v>
      </c>
      <c r="E265" s="206" t="s">
        <v>636</v>
      </c>
      <c r="F265" s="207" t="s">
        <v>637</v>
      </c>
      <c r="G265" s="208" t="s">
        <v>340</v>
      </c>
      <c r="H265" s="209">
        <v>14.5</v>
      </c>
      <c r="I265" s="210"/>
      <c r="J265" s="211">
        <f>ROUND(I265*H265,2)</f>
        <v>0</v>
      </c>
      <c r="K265" s="212"/>
      <c r="L265" s="39"/>
      <c r="M265" s="213" t="s">
        <v>1</v>
      </c>
      <c r="N265" s="214" t="s">
        <v>41</v>
      </c>
      <c r="O265" s="71"/>
      <c r="P265" s="215">
        <f>O265*H265</f>
        <v>0</v>
      </c>
      <c r="Q265" s="215">
        <v>4.2999999999999999E-4</v>
      </c>
      <c r="R265" s="215">
        <f>Q265*H265</f>
        <v>6.2350000000000001E-3</v>
      </c>
      <c r="S265" s="215">
        <v>0</v>
      </c>
      <c r="T265" s="21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7" t="s">
        <v>128</v>
      </c>
      <c r="AT265" s="217" t="s">
        <v>187</v>
      </c>
      <c r="AU265" s="217" t="s">
        <v>86</v>
      </c>
      <c r="AY265" s="17" t="s">
        <v>184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128</v>
      </c>
      <c r="BM265" s="217" t="s">
        <v>638</v>
      </c>
    </row>
    <row r="266" spans="1:65" s="13" customFormat="1" ht="11.25">
      <c r="B266" s="219"/>
      <c r="C266" s="220"/>
      <c r="D266" s="221" t="s">
        <v>193</v>
      </c>
      <c r="E266" s="222" t="s">
        <v>1</v>
      </c>
      <c r="F266" s="223" t="s">
        <v>416</v>
      </c>
      <c r="G266" s="220"/>
      <c r="H266" s="224">
        <v>14.5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193</v>
      </c>
      <c r="AU266" s="230" t="s">
        <v>86</v>
      </c>
      <c r="AV266" s="13" t="s">
        <v>86</v>
      </c>
      <c r="AW266" s="13" t="s">
        <v>32</v>
      </c>
      <c r="AX266" s="13" t="s">
        <v>84</v>
      </c>
      <c r="AY266" s="230" t="s">
        <v>184</v>
      </c>
    </row>
    <row r="267" spans="1:65" s="2" customFormat="1" ht="33" customHeight="1">
      <c r="A267" s="34"/>
      <c r="B267" s="35"/>
      <c r="C267" s="231" t="s">
        <v>639</v>
      </c>
      <c r="D267" s="231" t="s">
        <v>225</v>
      </c>
      <c r="E267" s="232" t="s">
        <v>640</v>
      </c>
      <c r="F267" s="233" t="s">
        <v>641</v>
      </c>
      <c r="G267" s="234" t="s">
        <v>190</v>
      </c>
      <c r="H267" s="235">
        <v>1.74</v>
      </c>
      <c r="I267" s="236"/>
      <c r="J267" s="237">
        <f>ROUND(I267*H267,2)</f>
        <v>0</v>
      </c>
      <c r="K267" s="238"/>
      <c r="L267" s="239"/>
      <c r="M267" s="240" t="s">
        <v>1</v>
      </c>
      <c r="N267" s="241" t="s">
        <v>41</v>
      </c>
      <c r="O267" s="71"/>
      <c r="P267" s="215">
        <f>O267*H267</f>
        <v>0</v>
      </c>
      <c r="Q267" s="215">
        <v>1.9199999999999998E-2</v>
      </c>
      <c r="R267" s="215">
        <f>Q267*H267</f>
        <v>3.3408E-2</v>
      </c>
      <c r="S267" s="215">
        <v>0</v>
      </c>
      <c r="T267" s="21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7" t="s">
        <v>280</v>
      </c>
      <c r="AT267" s="217" t="s">
        <v>225</v>
      </c>
      <c r="AU267" s="217" t="s">
        <v>86</v>
      </c>
      <c r="AY267" s="17" t="s">
        <v>184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128</v>
      </c>
      <c r="BM267" s="217" t="s">
        <v>642</v>
      </c>
    </row>
    <row r="268" spans="1:65" s="13" customFormat="1" ht="11.25">
      <c r="B268" s="219"/>
      <c r="C268" s="220"/>
      <c r="D268" s="221" t="s">
        <v>193</v>
      </c>
      <c r="E268" s="222" t="s">
        <v>1</v>
      </c>
      <c r="F268" s="223" t="s">
        <v>643</v>
      </c>
      <c r="G268" s="220"/>
      <c r="H268" s="224">
        <v>1.45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193</v>
      </c>
      <c r="AU268" s="230" t="s">
        <v>86</v>
      </c>
      <c r="AV268" s="13" t="s">
        <v>86</v>
      </c>
      <c r="AW268" s="13" t="s">
        <v>32</v>
      </c>
      <c r="AX268" s="13" t="s">
        <v>84</v>
      </c>
      <c r="AY268" s="230" t="s">
        <v>184</v>
      </c>
    </row>
    <row r="269" spans="1:65" s="13" customFormat="1" ht="11.25">
      <c r="B269" s="219"/>
      <c r="C269" s="220"/>
      <c r="D269" s="221" t="s">
        <v>193</v>
      </c>
      <c r="E269" s="220"/>
      <c r="F269" s="223" t="s">
        <v>644</v>
      </c>
      <c r="G269" s="220"/>
      <c r="H269" s="224">
        <v>1.74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193</v>
      </c>
      <c r="AU269" s="230" t="s">
        <v>86</v>
      </c>
      <c r="AV269" s="13" t="s">
        <v>86</v>
      </c>
      <c r="AW269" s="13" t="s">
        <v>4</v>
      </c>
      <c r="AX269" s="13" t="s">
        <v>84</v>
      </c>
      <c r="AY269" s="230" t="s">
        <v>184</v>
      </c>
    </row>
    <row r="270" spans="1:65" s="2" customFormat="1" ht="16.5" customHeight="1">
      <c r="A270" s="34"/>
      <c r="B270" s="35"/>
      <c r="C270" s="205" t="s">
        <v>645</v>
      </c>
      <c r="D270" s="205" t="s">
        <v>187</v>
      </c>
      <c r="E270" s="206" t="s">
        <v>646</v>
      </c>
      <c r="F270" s="207" t="s">
        <v>647</v>
      </c>
      <c r="G270" s="208" t="s">
        <v>190</v>
      </c>
      <c r="H270" s="209">
        <v>15.744999999999999</v>
      </c>
      <c r="I270" s="210"/>
      <c r="J270" s="211">
        <f>ROUND(I270*H270,2)</f>
        <v>0</v>
      </c>
      <c r="K270" s="212"/>
      <c r="L270" s="39"/>
      <c r="M270" s="213" t="s">
        <v>1</v>
      </c>
      <c r="N270" s="214" t="s">
        <v>41</v>
      </c>
      <c r="O270" s="71"/>
      <c r="P270" s="215">
        <f>O270*H270</f>
        <v>0</v>
      </c>
      <c r="Q270" s="215">
        <v>0</v>
      </c>
      <c r="R270" s="215">
        <f>Q270*H270</f>
        <v>0</v>
      </c>
      <c r="S270" s="215">
        <v>3.5299999999999998E-2</v>
      </c>
      <c r="T270" s="216">
        <f>S270*H270</f>
        <v>0.55579849999999997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7" t="s">
        <v>128</v>
      </c>
      <c r="AT270" s="217" t="s">
        <v>187</v>
      </c>
      <c r="AU270" s="217" t="s">
        <v>86</v>
      </c>
      <c r="AY270" s="17" t="s">
        <v>184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128</v>
      </c>
      <c r="BM270" s="217" t="s">
        <v>648</v>
      </c>
    </row>
    <row r="271" spans="1:65" s="13" customFormat="1" ht="11.25">
      <c r="B271" s="219"/>
      <c r="C271" s="220"/>
      <c r="D271" s="221" t="s">
        <v>193</v>
      </c>
      <c r="E271" s="222" t="s">
        <v>1</v>
      </c>
      <c r="F271" s="223" t="s">
        <v>137</v>
      </c>
      <c r="G271" s="220"/>
      <c r="H271" s="224">
        <v>15.744999999999999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193</v>
      </c>
      <c r="AU271" s="230" t="s">
        <v>86</v>
      </c>
      <c r="AV271" s="13" t="s">
        <v>86</v>
      </c>
      <c r="AW271" s="13" t="s">
        <v>32</v>
      </c>
      <c r="AX271" s="13" t="s">
        <v>84</v>
      </c>
      <c r="AY271" s="230" t="s">
        <v>184</v>
      </c>
    </row>
    <row r="272" spans="1:65" s="2" customFormat="1" ht="33" customHeight="1">
      <c r="A272" s="34"/>
      <c r="B272" s="35"/>
      <c r="C272" s="205" t="s">
        <v>649</v>
      </c>
      <c r="D272" s="205" t="s">
        <v>187</v>
      </c>
      <c r="E272" s="206" t="s">
        <v>650</v>
      </c>
      <c r="F272" s="207" t="s">
        <v>651</v>
      </c>
      <c r="G272" s="208" t="s">
        <v>190</v>
      </c>
      <c r="H272" s="209">
        <v>15.744999999999999</v>
      </c>
      <c r="I272" s="210"/>
      <c r="J272" s="211">
        <f>ROUND(I272*H272,2)</f>
        <v>0</v>
      </c>
      <c r="K272" s="212"/>
      <c r="L272" s="39"/>
      <c r="M272" s="213" t="s">
        <v>1</v>
      </c>
      <c r="N272" s="214" t="s">
        <v>41</v>
      </c>
      <c r="O272" s="71"/>
      <c r="P272" s="215">
        <f>O272*H272</f>
        <v>0</v>
      </c>
      <c r="Q272" s="215">
        <v>6.8900000000000003E-3</v>
      </c>
      <c r="R272" s="215">
        <f>Q272*H272</f>
        <v>0.10848305</v>
      </c>
      <c r="S272" s="215">
        <v>0</v>
      </c>
      <c r="T272" s="21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7" t="s">
        <v>128</v>
      </c>
      <c r="AT272" s="217" t="s">
        <v>187</v>
      </c>
      <c r="AU272" s="217" t="s">
        <v>86</v>
      </c>
      <c r="AY272" s="17" t="s">
        <v>184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7" t="s">
        <v>84</v>
      </c>
      <c r="BK272" s="218">
        <f>ROUND(I272*H272,2)</f>
        <v>0</v>
      </c>
      <c r="BL272" s="17" t="s">
        <v>128</v>
      </c>
      <c r="BM272" s="217" t="s">
        <v>652</v>
      </c>
    </row>
    <row r="273" spans="1:65" s="13" customFormat="1" ht="11.25">
      <c r="B273" s="219"/>
      <c r="C273" s="220"/>
      <c r="D273" s="221" t="s">
        <v>193</v>
      </c>
      <c r="E273" s="222" t="s">
        <v>1</v>
      </c>
      <c r="F273" s="223" t="s">
        <v>137</v>
      </c>
      <c r="G273" s="220"/>
      <c r="H273" s="224">
        <v>15.744999999999999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193</v>
      </c>
      <c r="AU273" s="230" t="s">
        <v>86</v>
      </c>
      <c r="AV273" s="13" t="s">
        <v>86</v>
      </c>
      <c r="AW273" s="13" t="s">
        <v>32</v>
      </c>
      <c r="AX273" s="13" t="s">
        <v>84</v>
      </c>
      <c r="AY273" s="230" t="s">
        <v>184</v>
      </c>
    </row>
    <row r="274" spans="1:65" s="2" customFormat="1" ht="33" customHeight="1">
      <c r="A274" s="34"/>
      <c r="B274" s="35"/>
      <c r="C274" s="231" t="s">
        <v>653</v>
      </c>
      <c r="D274" s="231" t="s">
        <v>225</v>
      </c>
      <c r="E274" s="232" t="s">
        <v>640</v>
      </c>
      <c r="F274" s="233" t="s">
        <v>641</v>
      </c>
      <c r="G274" s="234" t="s">
        <v>190</v>
      </c>
      <c r="H274" s="235">
        <v>17.32</v>
      </c>
      <c r="I274" s="236"/>
      <c r="J274" s="237">
        <f>ROUND(I274*H274,2)</f>
        <v>0</v>
      </c>
      <c r="K274" s="238"/>
      <c r="L274" s="239"/>
      <c r="M274" s="240" t="s">
        <v>1</v>
      </c>
      <c r="N274" s="241" t="s">
        <v>41</v>
      </c>
      <c r="O274" s="71"/>
      <c r="P274" s="215">
        <f>O274*H274</f>
        <v>0</v>
      </c>
      <c r="Q274" s="215">
        <v>1.9199999999999998E-2</v>
      </c>
      <c r="R274" s="215">
        <f>Q274*H274</f>
        <v>0.33254399999999995</v>
      </c>
      <c r="S274" s="215">
        <v>0</v>
      </c>
      <c r="T274" s="21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280</v>
      </c>
      <c r="AT274" s="217" t="s">
        <v>225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654</v>
      </c>
    </row>
    <row r="275" spans="1:65" s="13" customFormat="1" ht="11.25">
      <c r="B275" s="219"/>
      <c r="C275" s="220"/>
      <c r="D275" s="221" t="s">
        <v>193</v>
      </c>
      <c r="E275" s="220"/>
      <c r="F275" s="223" t="s">
        <v>589</v>
      </c>
      <c r="G275" s="220"/>
      <c r="H275" s="224">
        <v>17.32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4</v>
      </c>
      <c r="AX275" s="13" t="s">
        <v>84</v>
      </c>
      <c r="AY275" s="230" t="s">
        <v>184</v>
      </c>
    </row>
    <row r="276" spans="1:65" s="2" customFormat="1" ht="16.5" customHeight="1">
      <c r="A276" s="34"/>
      <c r="B276" s="35"/>
      <c r="C276" s="205" t="s">
        <v>655</v>
      </c>
      <c r="D276" s="205" t="s">
        <v>187</v>
      </c>
      <c r="E276" s="206" t="s">
        <v>656</v>
      </c>
      <c r="F276" s="207" t="s">
        <v>657</v>
      </c>
      <c r="G276" s="208" t="s">
        <v>340</v>
      </c>
      <c r="H276" s="209">
        <v>14.5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1.2E-4</v>
      </c>
      <c r="R276" s="215">
        <f>Q276*H276</f>
        <v>1.74E-3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658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416</v>
      </c>
      <c r="G277" s="220"/>
      <c r="H277" s="224">
        <v>14.5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21.75" customHeight="1">
      <c r="A278" s="34"/>
      <c r="B278" s="35"/>
      <c r="C278" s="205" t="s">
        <v>659</v>
      </c>
      <c r="D278" s="205" t="s">
        <v>187</v>
      </c>
      <c r="E278" s="206" t="s">
        <v>660</v>
      </c>
      <c r="F278" s="207" t="s">
        <v>661</v>
      </c>
      <c r="G278" s="208" t="s">
        <v>564</v>
      </c>
      <c r="H278" s="256"/>
      <c r="I278" s="210"/>
      <c r="J278" s="211">
        <f>ROUND(I278*H278,2)</f>
        <v>0</v>
      </c>
      <c r="K278" s="212"/>
      <c r="L278" s="39"/>
      <c r="M278" s="213" t="s">
        <v>1</v>
      </c>
      <c r="N278" s="214" t="s">
        <v>41</v>
      </c>
      <c r="O278" s="71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128</v>
      </c>
      <c r="AT278" s="217" t="s">
        <v>187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662</v>
      </c>
    </row>
    <row r="279" spans="1:65" s="12" customFormat="1" ht="22.9" customHeight="1">
      <c r="B279" s="189"/>
      <c r="C279" s="190"/>
      <c r="D279" s="191" t="s">
        <v>75</v>
      </c>
      <c r="E279" s="203" t="s">
        <v>316</v>
      </c>
      <c r="F279" s="203" t="s">
        <v>317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SUM(P280:P287)</f>
        <v>0</v>
      </c>
      <c r="Q279" s="197"/>
      <c r="R279" s="198">
        <f>SUM(R280:R287)</f>
        <v>1.3582500000000001E-3</v>
      </c>
      <c r="S279" s="197"/>
      <c r="T279" s="199">
        <f>SUM(T280:T287)</f>
        <v>9.2767499999999985E-3</v>
      </c>
      <c r="AR279" s="200" t="s">
        <v>86</v>
      </c>
      <c r="AT279" s="201" t="s">
        <v>75</v>
      </c>
      <c r="AU279" s="201" t="s">
        <v>84</v>
      </c>
      <c r="AY279" s="200" t="s">
        <v>184</v>
      </c>
      <c r="BK279" s="202">
        <f>SUM(BK280:BK287)</f>
        <v>0</v>
      </c>
    </row>
    <row r="280" spans="1:65" s="2" customFormat="1" ht="21.75" customHeight="1">
      <c r="A280" s="34"/>
      <c r="B280" s="35"/>
      <c r="C280" s="205" t="s">
        <v>663</v>
      </c>
      <c r="D280" s="205" t="s">
        <v>187</v>
      </c>
      <c r="E280" s="206" t="s">
        <v>319</v>
      </c>
      <c r="F280" s="207" t="s">
        <v>320</v>
      </c>
      <c r="G280" s="208" t="s">
        <v>190</v>
      </c>
      <c r="H280" s="209">
        <v>3</v>
      </c>
      <c r="I280" s="210"/>
      <c r="J280" s="211">
        <f>ROUND(I280*H280,2)</f>
        <v>0</v>
      </c>
      <c r="K280" s="212"/>
      <c r="L280" s="39"/>
      <c r="M280" s="213" t="s">
        <v>1</v>
      </c>
      <c r="N280" s="214" t="s">
        <v>41</v>
      </c>
      <c r="O280" s="71"/>
      <c r="P280" s="215">
        <f>O280*H280</f>
        <v>0</v>
      </c>
      <c r="Q280" s="215">
        <v>1.3999999999999999E-4</v>
      </c>
      <c r="R280" s="215">
        <f>Q280*H280</f>
        <v>4.1999999999999996E-4</v>
      </c>
      <c r="S280" s="215">
        <v>0</v>
      </c>
      <c r="T280" s="21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128</v>
      </c>
      <c r="AT280" s="217" t="s">
        <v>187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664</v>
      </c>
    </row>
    <row r="281" spans="1:65" s="13" customFormat="1" ht="11.25">
      <c r="B281" s="219"/>
      <c r="C281" s="220"/>
      <c r="D281" s="221" t="s">
        <v>193</v>
      </c>
      <c r="E281" s="222" t="s">
        <v>412</v>
      </c>
      <c r="F281" s="223" t="s">
        <v>665</v>
      </c>
      <c r="G281" s="220"/>
      <c r="H281" s="224">
        <v>3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32</v>
      </c>
      <c r="AX281" s="13" t="s">
        <v>84</v>
      </c>
      <c r="AY281" s="230" t="s">
        <v>184</v>
      </c>
    </row>
    <row r="282" spans="1:65" s="2" customFormat="1" ht="21.75" customHeight="1">
      <c r="A282" s="34"/>
      <c r="B282" s="35"/>
      <c r="C282" s="205" t="s">
        <v>666</v>
      </c>
      <c r="D282" s="205" t="s">
        <v>187</v>
      </c>
      <c r="E282" s="206" t="s">
        <v>324</v>
      </c>
      <c r="F282" s="207" t="s">
        <v>325</v>
      </c>
      <c r="G282" s="208" t="s">
        <v>190</v>
      </c>
      <c r="H282" s="209">
        <v>3</v>
      </c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1.2E-4</v>
      </c>
      <c r="R282" s="215">
        <f>Q282*H282</f>
        <v>3.6000000000000002E-4</v>
      </c>
      <c r="S282" s="215">
        <v>0</v>
      </c>
      <c r="T282" s="21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667</v>
      </c>
    </row>
    <row r="283" spans="1:65" s="13" customFormat="1" ht="11.25">
      <c r="B283" s="219"/>
      <c r="C283" s="220"/>
      <c r="D283" s="221" t="s">
        <v>193</v>
      </c>
      <c r="E283" s="222" t="s">
        <v>1</v>
      </c>
      <c r="F283" s="223" t="s">
        <v>412</v>
      </c>
      <c r="G283" s="220"/>
      <c r="H283" s="224">
        <v>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193</v>
      </c>
      <c r="AU283" s="230" t="s">
        <v>86</v>
      </c>
      <c r="AV283" s="13" t="s">
        <v>86</v>
      </c>
      <c r="AW283" s="13" t="s">
        <v>32</v>
      </c>
      <c r="AX283" s="13" t="s">
        <v>84</v>
      </c>
      <c r="AY283" s="230" t="s">
        <v>184</v>
      </c>
    </row>
    <row r="284" spans="1:65" s="2" customFormat="1" ht="16.5" customHeight="1">
      <c r="A284" s="34"/>
      <c r="B284" s="35"/>
      <c r="C284" s="205" t="s">
        <v>668</v>
      </c>
      <c r="D284" s="205" t="s">
        <v>187</v>
      </c>
      <c r="E284" s="206" t="s">
        <v>327</v>
      </c>
      <c r="F284" s="207" t="s">
        <v>328</v>
      </c>
      <c r="G284" s="208" t="s">
        <v>190</v>
      </c>
      <c r="H284" s="209">
        <v>57.825000000000003</v>
      </c>
      <c r="I284" s="210"/>
      <c r="J284" s="211">
        <f>ROUND(I284*H284,2)</f>
        <v>0</v>
      </c>
      <c r="K284" s="212"/>
      <c r="L284" s="39"/>
      <c r="M284" s="213" t="s">
        <v>1</v>
      </c>
      <c r="N284" s="214" t="s">
        <v>41</v>
      </c>
      <c r="O284" s="71"/>
      <c r="P284" s="215">
        <f>O284*H284</f>
        <v>0</v>
      </c>
      <c r="Q284" s="215">
        <v>1.0000000000000001E-5</v>
      </c>
      <c r="R284" s="215">
        <f>Q284*H284</f>
        <v>5.782500000000001E-4</v>
      </c>
      <c r="S284" s="215">
        <v>1.4999999999999999E-4</v>
      </c>
      <c r="T284" s="216">
        <f>S284*H284</f>
        <v>8.6737499999999992E-3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128</v>
      </c>
      <c r="AT284" s="217" t="s">
        <v>187</v>
      </c>
      <c r="AU284" s="217" t="s">
        <v>86</v>
      </c>
      <c r="AY284" s="17" t="s">
        <v>184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84</v>
      </c>
      <c r="BK284" s="218">
        <f>ROUND(I284*H284,2)</f>
        <v>0</v>
      </c>
      <c r="BL284" s="17" t="s">
        <v>128</v>
      </c>
      <c r="BM284" s="217" t="s">
        <v>669</v>
      </c>
    </row>
    <row r="285" spans="1:65" s="13" customFormat="1" ht="11.25">
      <c r="B285" s="219"/>
      <c r="C285" s="220"/>
      <c r="D285" s="221" t="s">
        <v>193</v>
      </c>
      <c r="E285" s="222" t="s">
        <v>1</v>
      </c>
      <c r="F285" s="223" t="s">
        <v>330</v>
      </c>
      <c r="G285" s="220"/>
      <c r="H285" s="224">
        <v>57.825000000000003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193</v>
      </c>
      <c r="AU285" s="230" t="s">
        <v>86</v>
      </c>
      <c r="AV285" s="13" t="s">
        <v>86</v>
      </c>
      <c r="AW285" s="13" t="s">
        <v>32</v>
      </c>
      <c r="AX285" s="13" t="s">
        <v>84</v>
      </c>
      <c r="AY285" s="230" t="s">
        <v>184</v>
      </c>
    </row>
    <row r="286" spans="1:65" s="2" customFormat="1" ht="16.5" customHeight="1">
      <c r="A286" s="34"/>
      <c r="B286" s="35"/>
      <c r="C286" s="205" t="s">
        <v>670</v>
      </c>
      <c r="D286" s="205" t="s">
        <v>187</v>
      </c>
      <c r="E286" s="206" t="s">
        <v>332</v>
      </c>
      <c r="F286" s="207" t="s">
        <v>333</v>
      </c>
      <c r="G286" s="208" t="s">
        <v>190</v>
      </c>
      <c r="H286" s="209">
        <v>4.0199999999999996</v>
      </c>
      <c r="I286" s="210"/>
      <c r="J286" s="211">
        <f>ROUND(I286*H286,2)</f>
        <v>0</v>
      </c>
      <c r="K286" s="212"/>
      <c r="L286" s="39"/>
      <c r="M286" s="213" t="s">
        <v>1</v>
      </c>
      <c r="N286" s="214" t="s">
        <v>41</v>
      </c>
      <c r="O286" s="71"/>
      <c r="P286" s="215">
        <f>O286*H286</f>
        <v>0</v>
      </c>
      <c r="Q286" s="215">
        <v>0</v>
      </c>
      <c r="R286" s="215">
        <f>Q286*H286</f>
        <v>0</v>
      </c>
      <c r="S286" s="215">
        <v>1.4999999999999999E-4</v>
      </c>
      <c r="T286" s="216">
        <f>S286*H286</f>
        <v>6.0299999999999991E-4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7" t="s">
        <v>128</v>
      </c>
      <c r="AT286" s="217" t="s">
        <v>187</v>
      </c>
      <c r="AU286" s="217" t="s">
        <v>86</v>
      </c>
      <c r="AY286" s="17" t="s">
        <v>184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84</v>
      </c>
      <c r="BK286" s="218">
        <f>ROUND(I286*H286,2)</f>
        <v>0</v>
      </c>
      <c r="BL286" s="17" t="s">
        <v>128</v>
      </c>
      <c r="BM286" s="217" t="s">
        <v>671</v>
      </c>
    </row>
    <row r="287" spans="1:65" s="13" customFormat="1" ht="11.25">
      <c r="B287" s="219"/>
      <c r="C287" s="220"/>
      <c r="D287" s="221" t="s">
        <v>193</v>
      </c>
      <c r="E287" s="222" t="s">
        <v>1</v>
      </c>
      <c r="F287" s="223" t="s">
        <v>149</v>
      </c>
      <c r="G287" s="220"/>
      <c r="H287" s="224">
        <v>4.0199999999999996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193</v>
      </c>
      <c r="AU287" s="230" t="s">
        <v>86</v>
      </c>
      <c r="AV287" s="13" t="s">
        <v>86</v>
      </c>
      <c r="AW287" s="13" t="s">
        <v>32</v>
      </c>
      <c r="AX287" s="13" t="s">
        <v>84</v>
      </c>
      <c r="AY287" s="230" t="s">
        <v>184</v>
      </c>
    </row>
    <row r="288" spans="1:65" s="12" customFormat="1" ht="22.9" customHeight="1">
      <c r="B288" s="189"/>
      <c r="C288" s="190"/>
      <c r="D288" s="191" t="s">
        <v>75</v>
      </c>
      <c r="E288" s="203" t="s">
        <v>335</v>
      </c>
      <c r="F288" s="203" t="s">
        <v>336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SUM(P289:P302)</f>
        <v>0</v>
      </c>
      <c r="Q288" s="197"/>
      <c r="R288" s="198">
        <f>SUM(R289:R302)</f>
        <v>2.7262849999999998E-2</v>
      </c>
      <c r="S288" s="197"/>
      <c r="T288" s="199">
        <f>SUM(T289:T302)</f>
        <v>0</v>
      </c>
      <c r="AR288" s="200" t="s">
        <v>86</v>
      </c>
      <c r="AT288" s="201" t="s">
        <v>75</v>
      </c>
      <c r="AU288" s="201" t="s">
        <v>84</v>
      </c>
      <c r="AY288" s="200" t="s">
        <v>184</v>
      </c>
      <c r="BK288" s="202">
        <f>SUM(BK289:BK302)</f>
        <v>0</v>
      </c>
    </row>
    <row r="289" spans="1:65" s="2" customFormat="1" ht="21.75" customHeight="1">
      <c r="A289" s="34"/>
      <c r="B289" s="35"/>
      <c r="C289" s="205" t="s">
        <v>672</v>
      </c>
      <c r="D289" s="205" t="s">
        <v>187</v>
      </c>
      <c r="E289" s="206" t="s">
        <v>338</v>
      </c>
      <c r="F289" s="207" t="s">
        <v>339</v>
      </c>
      <c r="G289" s="208" t="s">
        <v>340</v>
      </c>
      <c r="H289" s="209">
        <v>8.51</v>
      </c>
      <c r="I289" s="210"/>
      <c r="J289" s="211">
        <f>ROUND(I289*H289,2)</f>
        <v>0</v>
      </c>
      <c r="K289" s="212"/>
      <c r="L289" s="39"/>
      <c r="M289" s="213" t="s">
        <v>1</v>
      </c>
      <c r="N289" s="214" t="s">
        <v>41</v>
      </c>
      <c r="O289" s="71"/>
      <c r="P289" s="215">
        <f>O289*H289</f>
        <v>0</v>
      </c>
      <c r="Q289" s="215">
        <v>1.0000000000000001E-5</v>
      </c>
      <c r="R289" s="215">
        <f>Q289*H289</f>
        <v>8.5100000000000009E-5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128</v>
      </c>
      <c r="AT289" s="217" t="s">
        <v>187</v>
      </c>
      <c r="AU289" s="217" t="s">
        <v>86</v>
      </c>
      <c r="AY289" s="17" t="s">
        <v>184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128</v>
      </c>
      <c r="BM289" s="217" t="s">
        <v>673</v>
      </c>
    </row>
    <row r="290" spans="1:65" s="13" customFormat="1" ht="11.25">
      <c r="B290" s="219"/>
      <c r="C290" s="220"/>
      <c r="D290" s="221" t="s">
        <v>193</v>
      </c>
      <c r="E290" s="222" t="s">
        <v>1</v>
      </c>
      <c r="F290" s="223" t="s">
        <v>342</v>
      </c>
      <c r="G290" s="220"/>
      <c r="H290" s="224">
        <v>8.51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193</v>
      </c>
      <c r="AU290" s="230" t="s">
        <v>86</v>
      </c>
      <c r="AV290" s="13" t="s">
        <v>86</v>
      </c>
      <c r="AW290" s="13" t="s">
        <v>32</v>
      </c>
      <c r="AX290" s="13" t="s">
        <v>84</v>
      </c>
      <c r="AY290" s="230" t="s">
        <v>184</v>
      </c>
    </row>
    <row r="291" spans="1:65" s="2" customFormat="1" ht="16.5" customHeight="1">
      <c r="A291" s="34"/>
      <c r="B291" s="35"/>
      <c r="C291" s="205" t="s">
        <v>674</v>
      </c>
      <c r="D291" s="205" t="s">
        <v>187</v>
      </c>
      <c r="E291" s="206" t="s">
        <v>344</v>
      </c>
      <c r="F291" s="207" t="s">
        <v>345</v>
      </c>
      <c r="G291" s="208" t="s">
        <v>190</v>
      </c>
      <c r="H291" s="209">
        <v>15.744999999999999</v>
      </c>
      <c r="I291" s="210"/>
      <c r="J291" s="211">
        <f>ROUND(I291*H291,2)</f>
        <v>0</v>
      </c>
      <c r="K291" s="212"/>
      <c r="L291" s="39"/>
      <c r="M291" s="213" t="s">
        <v>1</v>
      </c>
      <c r="N291" s="214" t="s">
        <v>41</v>
      </c>
      <c r="O291" s="71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128</v>
      </c>
      <c r="AT291" s="217" t="s">
        <v>187</v>
      </c>
      <c r="AU291" s="217" t="s">
        <v>86</v>
      </c>
      <c r="AY291" s="17" t="s">
        <v>184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7" t="s">
        <v>84</v>
      </c>
      <c r="BK291" s="218">
        <f>ROUND(I291*H291,2)</f>
        <v>0</v>
      </c>
      <c r="BL291" s="17" t="s">
        <v>128</v>
      </c>
      <c r="BM291" s="217" t="s">
        <v>675</v>
      </c>
    </row>
    <row r="292" spans="1:65" s="13" customFormat="1" ht="11.25">
      <c r="B292" s="219"/>
      <c r="C292" s="220"/>
      <c r="D292" s="221" t="s">
        <v>193</v>
      </c>
      <c r="E292" s="222" t="s">
        <v>1</v>
      </c>
      <c r="F292" s="223" t="s">
        <v>137</v>
      </c>
      <c r="G292" s="220"/>
      <c r="H292" s="224">
        <v>15.744999999999999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193</v>
      </c>
      <c r="AU292" s="230" t="s">
        <v>86</v>
      </c>
      <c r="AV292" s="13" t="s">
        <v>86</v>
      </c>
      <c r="AW292" s="13" t="s">
        <v>32</v>
      </c>
      <c r="AX292" s="13" t="s">
        <v>84</v>
      </c>
      <c r="AY292" s="230" t="s">
        <v>184</v>
      </c>
    </row>
    <row r="293" spans="1:65" s="2" customFormat="1" ht="16.5" customHeight="1">
      <c r="A293" s="34"/>
      <c r="B293" s="35"/>
      <c r="C293" s="231" t="s">
        <v>676</v>
      </c>
      <c r="D293" s="231" t="s">
        <v>225</v>
      </c>
      <c r="E293" s="232" t="s">
        <v>348</v>
      </c>
      <c r="F293" s="233" t="s">
        <v>349</v>
      </c>
      <c r="G293" s="234" t="s">
        <v>190</v>
      </c>
      <c r="H293" s="235">
        <v>16.532</v>
      </c>
      <c r="I293" s="236"/>
      <c r="J293" s="237">
        <f>ROUND(I293*H293,2)</f>
        <v>0</v>
      </c>
      <c r="K293" s="238"/>
      <c r="L293" s="239"/>
      <c r="M293" s="240" t="s">
        <v>1</v>
      </c>
      <c r="N293" s="241" t="s">
        <v>41</v>
      </c>
      <c r="O293" s="71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280</v>
      </c>
      <c r="AT293" s="217" t="s">
        <v>225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677</v>
      </c>
    </row>
    <row r="294" spans="1:65" s="13" customFormat="1" ht="11.25">
      <c r="B294" s="219"/>
      <c r="C294" s="220"/>
      <c r="D294" s="221" t="s">
        <v>193</v>
      </c>
      <c r="E294" s="220"/>
      <c r="F294" s="223" t="s">
        <v>678</v>
      </c>
      <c r="G294" s="220"/>
      <c r="H294" s="224">
        <v>16.532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193</v>
      </c>
      <c r="AU294" s="230" t="s">
        <v>86</v>
      </c>
      <c r="AV294" s="13" t="s">
        <v>86</v>
      </c>
      <c r="AW294" s="13" t="s">
        <v>4</v>
      </c>
      <c r="AX294" s="13" t="s">
        <v>84</v>
      </c>
      <c r="AY294" s="230" t="s">
        <v>184</v>
      </c>
    </row>
    <row r="295" spans="1:65" s="2" customFormat="1" ht="21.75" customHeight="1">
      <c r="A295" s="34"/>
      <c r="B295" s="35"/>
      <c r="C295" s="205" t="s">
        <v>679</v>
      </c>
      <c r="D295" s="205" t="s">
        <v>187</v>
      </c>
      <c r="E295" s="206" t="s">
        <v>353</v>
      </c>
      <c r="F295" s="207" t="s">
        <v>354</v>
      </c>
      <c r="G295" s="208" t="s">
        <v>190</v>
      </c>
      <c r="H295" s="209">
        <v>6.22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680</v>
      </c>
    </row>
    <row r="296" spans="1:65" s="13" customFormat="1" ht="11.25">
      <c r="B296" s="219"/>
      <c r="C296" s="220"/>
      <c r="D296" s="221" t="s">
        <v>193</v>
      </c>
      <c r="E296" s="222" t="s">
        <v>143</v>
      </c>
      <c r="F296" s="223" t="s">
        <v>681</v>
      </c>
      <c r="G296" s="220"/>
      <c r="H296" s="224">
        <v>6.22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16.5" customHeight="1">
      <c r="A297" s="34"/>
      <c r="B297" s="35"/>
      <c r="C297" s="231" t="s">
        <v>682</v>
      </c>
      <c r="D297" s="231" t="s">
        <v>225</v>
      </c>
      <c r="E297" s="232" t="s">
        <v>348</v>
      </c>
      <c r="F297" s="233" t="s">
        <v>349</v>
      </c>
      <c r="G297" s="234" t="s">
        <v>190</v>
      </c>
      <c r="H297" s="235">
        <v>6.5309999999999997</v>
      </c>
      <c r="I297" s="236"/>
      <c r="J297" s="237">
        <f>ROUND(I297*H297,2)</f>
        <v>0</v>
      </c>
      <c r="K297" s="238"/>
      <c r="L297" s="239"/>
      <c r="M297" s="240" t="s">
        <v>1</v>
      </c>
      <c r="N297" s="241" t="s">
        <v>41</v>
      </c>
      <c r="O297" s="71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280</v>
      </c>
      <c r="AT297" s="217" t="s">
        <v>225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683</v>
      </c>
    </row>
    <row r="298" spans="1:65" s="13" customFormat="1" ht="11.25">
      <c r="B298" s="219"/>
      <c r="C298" s="220"/>
      <c r="D298" s="221" t="s">
        <v>193</v>
      </c>
      <c r="E298" s="220"/>
      <c r="F298" s="223" t="s">
        <v>684</v>
      </c>
      <c r="G298" s="220"/>
      <c r="H298" s="224">
        <v>6.5309999999999997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4</v>
      </c>
      <c r="AX298" s="13" t="s">
        <v>84</v>
      </c>
      <c r="AY298" s="230" t="s">
        <v>184</v>
      </c>
    </row>
    <row r="299" spans="1:65" s="2" customFormat="1" ht="21.75" customHeight="1">
      <c r="A299" s="34"/>
      <c r="B299" s="35"/>
      <c r="C299" s="205" t="s">
        <v>685</v>
      </c>
      <c r="D299" s="205" t="s">
        <v>187</v>
      </c>
      <c r="E299" s="206" t="s">
        <v>361</v>
      </c>
      <c r="F299" s="207" t="s">
        <v>362</v>
      </c>
      <c r="G299" s="208" t="s">
        <v>190</v>
      </c>
      <c r="H299" s="209">
        <v>57.825000000000003</v>
      </c>
      <c r="I299" s="210"/>
      <c r="J299" s="211">
        <f>ROUND(I299*H299,2)</f>
        <v>0</v>
      </c>
      <c r="K299" s="212"/>
      <c r="L299" s="39"/>
      <c r="M299" s="213" t="s">
        <v>1</v>
      </c>
      <c r="N299" s="214" t="s">
        <v>41</v>
      </c>
      <c r="O299" s="71"/>
      <c r="P299" s="215">
        <f>O299*H299</f>
        <v>0</v>
      </c>
      <c r="Q299" s="215">
        <v>2.1000000000000001E-4</v>
      </c>
      <c r="R299" s="215">
        <f>Q299*H299</f>
        <v>1.2143250000000001E-2</v>
      </c>
      <c r="S299" s="215">
        <v>0</v>
      </c>
      <c r="T299" s="21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7" t="s">
        <v>128</v>
      </c>
      <c r="AT299" s="217" t="s">
        <v>187</v>
      </c>
      <c r="AU299" s="217" t="s">
        <v>86</v>
      </c>
      <c r="AY299" s="17" t="s">
        <v>184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84</v>
      </c>
      <c r="BK299" s="218">
        <f>ROUND(I299*H299,2)</f>
        <v>0</v>
      </c>
      <c r="BL299" s="17" t="s">
        <v>128</v>
      </c>
      <c r="BM299" s="217" t="s">
        <v>686</v>
      </c>
    </row>
    <row r="300" spans="1:65" s="13" customFormat="1" ht="11.25">
      <c r="B300" s="219"/>
      <c r="C300" s="220"/>
      <c r="D300" s="221" t="s">
        <v>193</v>
      </c>
      <c r="E300" s="222" t="s">
        <v>140</v>
      </c>
      <c r="F300" s="223" t="s">
        <v>330</v>
      </c>
      <c r="G300" s="220"/>
      <c r="H300" s="224">
        <v>57.825000000000003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193</v>
      </c>
      <c r="AU300" s="230" t="s">
        <v>86</v>
      </c>
      <c r="AV300" s="13" t="s">
        <v>86</v>
      </c>
      <c r="AW300" s="13" t="s">
        <v>32</v>
      </c>
      <c r="AX300" s="13" t="s">
        <v>84</v>
      </c>
      <c r="AY300" s="230" t="s">
        <v>184</v>
      </c>
    </row>
    <row r="301" spans="1:65" s="2" customFormat="1" ht="21.75" customHeight="1">
      <c r="A301" s="34"/>
      <c r="B301" s="35"/>
      <c r="C301" s="205" t="s">
        <v>687</v>
      </c>
      <c r="D301" s="205" t="s">
        <v>187</v>
      </c>
      <c r="E301" s="206" t="s">
        <v>365</v>
      </c>
      <c r="F301" s="207" t="s">
        <v>366</v>
      </c>
      <c r="G301" s="208" t="s">
        <v>190</v>
      </c>
      <c r="H301" s="209">
        <v>57.825000000000003</v>
      </c>
      <c r="I301" s="210"/>
      <c r="J301" s="211">
        <f>ROUND(I301*H301,2)</f>
        <v>0</v>
      </c>
      <c r="K301" s="212"/>
      <c r="L301" s="39"/>
      <c r="M301" s="213" t="s">
        <v>1</v>
      </c>
      <c r="N301" s="214" t="s">
        <v>41</v>
      </c>
      <c r="O301" s="71"/>
      <c r="P301" s="215">
        <f>O301*H301</f>
        <v>0</v>
      </c>
      <c r="Q301" s="215">
        <v>2.5999999999999998E-4</v>
      </c>
      <c r="R301" s="215">
        <f>Q301*H301</f>
        <v>1.5034499999999999E-2</v>
      </c>
      <c r="S301" s="215">
        <v>0</v>
      </c>
      <c r="T301" s="21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128</v>
      </c>
      <c r="AT301" s="217" t="s">
        <v>187</v>
      </c>
      <c r="AU301" s="217" t="s">
        <v>86</v>
      </c>
      <c r="AY301" s="17" t="s">
        <v>184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84</v>
      </c>
      <c r="BK301" s="218">
        <f>ROUND(I301*H301,2)</f>
        <v>0</v>
      </c>
      <c r="BL301" s="17" t="s">
        <v>128</v>
      </c>
      <c r="BM301" s="217" t="s">
        <v>688</v>
      </c>
    </row>
    <row r="302" spans="1:65" s="13" customFormat="1" ht="11.25">
      <c r="B302" s="219"/>
      <c r="C302" s="220"/>
      <c r="D302" s="221" t="s">
        <v>193</v>
      </c>
      <c r="E302" s="222" t="s">
        <v>1</v>
      </c>
      <c r="F302" s="223" t="s">
        <v>140</v>
      </c>
      <c r="G302" s="220"/>
      <c r="H302" s="224">
        <v>57.825000000000003</v>
      </c>
      <c r="I302" s="225"/>
      <c r="J302" s="220"/>
      <c r="K302" s="220"/>
      <c r="L302" s="226"/>
      <c r="M302" s="242"/>
      <c r="N302" s="243"/>
      <c r="O302" s="243"/>
      <c r="P302" s="243"/>
      <c r="Q302" s="243"/>
      <c r="R302" s="243"/>
      <c r="S302" s="243"/>
      <c r="T302" s="244"/>
      <c r="AT302" s="230" t="s">
        <v>193</v>
      </c>
      <c r="AU302" s="230" t="s">
        <v>86</v>
      </c>
      <c r="AV302" s="13" t="s">
        <v>86</v>
      </c>
      <c r="AW302" s="13" t="s">
        <v>32</v>
      </c>
      <c r="AX302" s="13" t="s">
        <v>84</v>
      </c>
      <c r="AY302" s="230" t="s">
        <v>184</v>
      </c>
    </row>
    <row r="303" spans="1:65" s="2" customFormat="1" ht="6.95" customHeight="1">
      <c r="A303" s="34"/>
      <c r="B303" s="54"/>
      <c r="C303" s="55"/>
      <c r="D303" s="55"/>
      <c r="E303" s="55"/>
      <c r="F303" s="55"/>
      <c r="G303" s="55"/>
      <c r="H303" s="55"/>
      <c r="I303" s="153"/>
      <c r="J303" s="55"/>
      <c r="K303" s="55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algorithmName="SHA-512" hashValue="A0fE48ce2ig79/o6sC5iligtzz2cgsipvx+IcWjLcQyCzsTHREcqpIhs4aKZJxVqeu7bOgmqycyzm5VeeND5Gg==" saltValue="FGXzVGdHtCT1aUWTURSRUvmAYe0Rp55mJLOh4eqHZQFAj5iBl8xZjCIqVdlfx0mu4uwUJgs9b+z5BkYk3Sg8cA==" spinCount="100000" sheet="1" objects="1" scenarios="1" formatColumns="0" formatRows="0" autoFilter="0"/>
  <autoFilter ref="C129:K302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95</v>
      </c>
      <c r="AZ2" s="109" t="s">
        <v>146</v>
      </c>
      <c r="BA2" s="109" t="s">
        <v>1</v>
      </c>
      <c r="BB2" s="109" t="s">
        <v>1</v>
      </c>
      <c r="BC2" s="109" t="s">
        <v>689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424</v>
      </c>
      <c r="BA3" s="109" t="s">
        <v>425</v>
      </c>
      <c r="BB3" s="109" t="s">
        <v>1</v>
      </c>
      <c r="BC3" s="109" t="s">
        <v>690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421</v>
      </c>
      <c r="BA4" s="109" t="s">
        <v>422</v>
      </c>
      <c r="BB4" s="109" t="s">
        <v>1</v>
      </c>
      <c r="BC4" s="109" t="s">
        <v>691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140</v>
      </c>
      <c r="BA5" s="109" t="s">
        <v>140</v>
      </c>
      <c r="BB5" s="109" t="s">
        <v>1</v>
      </c>
      <c r="BC5" s="109" t="s">
        <v>692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693</v>
      </c>
      <c r="BA6" s="109" t="s">
        <v>694</v>
      </c>
      <c r="BB6" s="109" t="s">
        <v>1</v>
      </c>
      <c r="BC6" s="109" t="s">
        <v>695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696</v>
      </c>
      <c r="BA7" s="109" t="s">
        <v>697</v>
      </c>
      <c r="BB7" s="109" t="s">
        <v>1</v>
      </c>
      <c r="BC7" s="109" t="s">
        <v>698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699</v>
      </c>
      <c r="BA8" s="109" t="s">
        <v>699</v>
      </c>
      <c r="BB8" s="109" t="s">
        <v>1</v>
      </c>
      <c r="BC8" s="109" t="s">
        <v>700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701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702</v>
      </c>
      <c r="BA9" s="109" t="s">
        <v>703</v>
      </c>
      <c r="BB9" s="109" t="s">
        <v>1</v>
      </c>
      <c r="BC9" s="109" t="s">
        <v>704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137</v>
      </c>
      <c r="BA10" s="109" t="s">
        <v>138</v>
      </c>
      <c r="BB10" s="109" t="s">
        <v>1</v>
      </c>
      <c r="BC10" s="109" t="s">
        <v>705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418</v>
      </c>
      <c r="BA11" s="109" t="s">
        <v>419</v>
      </c>
      <c r="BB11" s="109" t="s">
        <v>1</v>
      </c>
      <c r="BC11" s="109" t="s">
        <v>706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149</v>
      </c>
      <c r="BA12" s="109" t="s">
        <v>150</v>
      </c>
      <c r="BB12" s="109" t="s">
        <v>1</v>
      </c>
      <c r="BC12" s="109" t="s">
        <v>707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143</v>
      </c>
      <c r="BA13" s="109" t="s">
        <v>144</v>
      </c>
      <c r="BB13" s="109" t="s">
        <v>1</v>
      </c>
      <c r="BC13" s="109" t="s">
        <v>708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ROUND((SUM(BE132:BE313)),  2)</f>
        <v>0</v>
      </c>
      <c r="G33" s="34"/>
      <c r="H33" s="34"/>
      <c r="I33" s="132">
        <v>0.21</v>
      </c>
      <c r="J33" s="131">
        <f>ROUND(((SUM(BE132:BE313))*I33),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ROUND((SUM(BF132:BF313)),  2)</f>
        <v>0</v>
      </c>
      <c r="G34" s="34"/>
      <c r="H34" s="34"/>
      <c r="I34" s="132">
        <v>0.15</v>
      </c>
      <c r="J34" s="131">
        <f>ROUND(((SUM(BF132:BF313))*I34),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ROUND((SUM(BG132:BG313)),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ROUND((SUM(BH132:BH313)),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ROUND((SUM(BI132:BI313)),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04 - 1.04 Sprchy přípravka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2:12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J133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J134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J148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J151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J198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J214</f>
        <v>0</v>
      </c>
      <c r="K103" s="170"/>
      <c r="L103" s="175"/>
    </row>
    <row r="104" spans="2:12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J216</f>
        <v>0</v>
      </c>
      <c r="K104" s="163"/>
      <c r="L104" s="168"/>
    </row>
    <row r="105" spans="2:12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J217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J237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430</v>
      </c>
      <c r="E107" s="172"/>
      <c r="F107" s="172"/>
      <c r="G107" s="172"/>
      <c r="H107" s="172"/>
      <c r="I107" s="173"/>
      <c r="J107" s="174">
        <f>J249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166</v>
      </c>
      <c r="E108" s="172"/>
      <c r="F108" s="172"/>
      <c r="G108" s="172"/>
      <c r="H108" s="172"/>
      <c r="I108" s="173"/>
      <c r="J108" s="174">
        <f>J250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431</v>
      </c>
      <c r="E109" s="172"/>
      <c r="F109" s="172"/>
      <c r="G109" s="172"/>
      <c r="H109" s="172"/>
      <c r="I109" s="173"/>
      <c r="J109" s="174">
        <f>J251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710</v>
      </c>
      <c r="E110" s="172"/>
      <c r="F110" s="172"/>
      <c r="G110" s="172"/>
      <c r="H110" s="172"/>
      <c r="I110" s="173"/>
      <c r="J110" s="174">
        <f>J273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167</v>
      </c>
      <c r="E111" s="172"/>
      <c r="F111" s="172"/>
      <c r="G111" s="172"/>
      <c r="H111" s="172"/>
      <c r="I111" s="173"/>
      <c r="J111" s="174">
        <f>J294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168</v>
      </c>
      <c r="E112" s="172"/>
      <c r="F112" s="172"/>
      <c r="G112" s="172"/>
      <c r="H112" s="172"/>
      <c r="I112" s="173"/>
      <c r="J112" s="174">
        <f>J299</f>
        <v>0</v>
      </c>
      <c r="K112" s="170"/>
      <c r="L112" s="175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153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156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169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34" t="str">
        <f>E7</f>
        <v>Stavební úpravy šaten a navazujících prostor TJ Milín č.p.319</v>
      </c>
      <c r="F122" s="335"/>
      <c r="G122" s="335"/>
      <c r="H122" s="335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152</v>
      </c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90" t="str">
        <f>E9</f>
        <v>04 - 1.04 Sprchy přípravka</v>
      </c>
      <c r="F124" s="336"/>
      <c r="G124" s="336"/>
      <c r="H124" s="3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118" t="s">
        <v>22</v>
      </c>
      <c r="J126" s="66" t="str">
        <f>IF(J12="","",J12)</f>
        <v>16. 8. 2021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11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15" customHeight="1">
      <c r="A128" s="34"/>
      <c r="B128" s="35"/>
      <c r="C128" s="29" t="s">
        <v>24</v>
      </c>
      <c r="D128" s="36"/>
      <c r="E128" s="36"/>
      <c r="F128" s="27" t="str">
        <f>E15</f>
        <v>Obec Milín, 11. května 27, 262 31 Milín</v>
      </c>
      <c r="G128" s="36"/>
      <c r="H128" s="36"/>
      <c r="I128" s="118" t="s">
        <v>30</v>
      </c>
      <c r="J128" s="32" t="str">
        <f>E21</f>
        <v>Ing. Jan hašek, Kamenická 832, 262 72 Březnice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118" t="s">
        <v>33</v>
      </c>
      <c r="J129" s="32" t="str">
        <f>E24</f>
        <v>Ing. Jitka Dupalová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1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76"/>
      <c r="B131" s="177"/>
      <c r="C131" s="178" t="s">
        <v>170</v>
      </c>
      <c r="D131" s="179" t="s">
        <v>61</v>
      </c>
      <c r="E131" s="179" t="s">
        <v>57</v>
      </c>
      <c r="F131" s="179" t="s">
        <v>58</v>
      </c>
      <c r="G131" s="179" t="s">
        <v>171</v>
      </c>
      <c r="H131" s="179" t="s">
        <v>172</v>
      </c>
      <c r="I131" s="180" t="s">
        <v>173</v>
      </c>
      <c r="J131" s="181" t="s">
        <v>157</v>
      </c>
      <c r="K131" s="182" t="s">
        <v>174</v>
      </c>
      <c r="L131" s="183"/>
      <c r="M131" s="75" t="s">
        <v>1</v>
      </c>
      <c r="N131" s="76" t="s">
        <v>40</v>
      </c>
      <c r="O131" s="76" t="s">
        <v>175</v>
      </c>
      <c r="P131" s="76" t="s">
        <v>176</v>
      </c>
      <c r="Q131" s="76" t="s">
        <v>177</v>
      </c>
      <c r="R131" s="76" t="s">
        <v>178</v>
      </c>
      <c r="S131" s="76" t="s">
        <v>179</v>
      </c>
      <c r="T131" s="77" t="s">
        <v>180</v>
      </c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</row>
    <row r="132" spans="1:65" s="2" customFormat="1" ht="22.9" customHeight="1">
      <c r="A132" s="34"/>
      <c r="B132" s="35"/>
      <c r="C132" s="82" t="s">
        <v>181</v>
      </c>
      <c r="D132" s="36"/>
      <c r="E132" s="36"/>
      <c r="F132" s="36"/>
      <c r="G132" s="36"/>
      <c r="H132" s="36"/>
      <c r="I132" s="116"/>
      <c r="J132" s="184">
        <f>BK132</f>
        <v>0</v>
      </c>
      <c r="K132" s="36"/>
      <c r="L132" s="39"/>
      <c r="M132" s="78"/>
      <c r="N132" s="185"/>
      <c r="O132" s="79"/>
      <c r="P132" s="186">
        <f>P133+P216</f>
        <v>0</v>
      </c>
      <c r="Q132" s="79"/>
      <c r="R132" s="186">
        <f>R133+R216</f>
        <v>7.3843963899999991</v>
      </c>
      <c r="S132" s="79"/>
      <c r="T132" s="187">
        <f>T133+T216</f>
        <v>5.2327232499999994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75</v>
      </c>
      <c r="AU132" s="17" t="s">
        <v>159</v>
      </c>
      <c r="BK132" s="188">
        <f>BK133+BK216</f>
        <v>0</v>
      </c>
    </row>
    <row r="133" spans="1:65" s="12" customFormat="1" ht="25.9" customHeight="1">
      <c r="B133" s="189"/>
      <c r="C133" s="190"/>
      <c r="D133" s="191" t="s">
        <v>75</v>
      </c>
      <c r="E133" s="192" t="s">
        <v>182</v>
      </c>
      <c r="F133" s="192" t="s">
        <v>183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P134+P148+P151+P185+P198+P214</f>
        <v>0</v>
      </c>
      <c r="Q133" s="197"/>
      <c r="R133" s="198">
        <f>R134+R148+R151+R185+R198+R214</f>
        <v>6.253140339999999</v>
      </c>
      <c r="S133" s="197"/>
      <c r="T133" s="199">
        <f>T134+T148+T151+T185+T198+T214</f>
        <v>4.3221099999999995</v>
      </c>
      <c r="AR133" s="200" t="s">
        <v>84</v>
      </c>
      <c r="AT133" s="201" t="s">
        <v>75</v>
      </c>
      <c r="AU133" s="201" t="s">
        <v>76</v>
      </c>
      <c r="AY133" s="200" t="s">
        <v>184</v>
      </c>
      <c r="BK133" s="202">
        <f>BK134+BK148+BK151+BK185+BK198+BK214</f>
        <v>0</v>
      </c>
    </row>
    <row r="134" spans="1:65" s="12" customFormat="1" ht="22.9" customHeight="1">
      <c r="B134" s="189"/>
      <c r="C134" s="190"/>
      <c r="D134" s="191" t="s">
        <v>75</v>
      </c>
      <c r="E134" s="203" t="s">
        <v>84</v>
      </c>
      <c r="F134" s="203" t="s">
        <v>432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SUM(P135:P147)</f>
        <v>0</v>
      </c>
      <c r="Q134" s="197"/>
      <c r="R134" s="198">
        <f>SUM(R135:R147)</f>
        <v>0</v>
      </c>
      <c r="S134" s="197"/>
      <c r="T134" s="199">
        <f>SUM(T135:T147)</f>
        <v>0</v>
      </c>
      <c r="AR134" s="200" t="s">
        <v>84</v>
      </c>
      <c r="AT134" s="201" t="s">
        <v>75</v>
      </c>
      <c r="AU134" s="201" t="s">
        <v>84</v>
      </c>
      <c r="AY134" s="200" t="s">
        <v>184</v>
      </c>
      <c r="BK134" s="202">
        <f>SUM(BK135:BK147)</f>
        <v>0</v>
      </c>
    </row>
    <row r="135" spans="1:65" s="2" customFormat="1" ht="21.75" customHeight="1">
      <c r="A135" s="34"/>
      <c r="B135" s="35"/>
      <c r="C135" s="205" t="s">
        <v>84</v>
      </c>
      <c r="D135" s="205" t="s">
        <v>187</v>
      </c>
      <c r="E135" s="206" t="s">
        <v>433</v>
      </c>
      <c r="F135" s="207" t="s">
        <v>434</v>
      </c>
      <c r="G135" s="208" t="s">
        <v>435</v>
      </c>
      <c r="H135" s="209">
        <v>2.0099999999999998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711</v>
      </c>
    </row>
    <row r="136" spans="1:65" s="13" customFormat="1" ht="11.25">
      <c r="B136" s="219"/>
      <c r="C136" s="220"/>
      <c r="D136" s="221" t="s">
        <v>193</v>
      </c>
      <c r="E136" s="222" t="s">
        <v>418</v>
      </c>
      <c r="F136" s="223" t="s">
        <v>437</v>
      </c>
      <c r="G136" s="220"/>
      <c r="H136" s="224">
        <v>2.0099999999999998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33" customHeight="1">
      <c r="A137" s="34"/>
      <c r="B137" s="35"/>
      <c r="C137" s="205" t="s">
        <v>86</v>
      </c>
      <c r="D137" s="205" t="s">
        <v>187</v>
      </c>
      <c r="E137" s="206" t="s">
        <v>438</v>
      </c>
      <c r="F137" s="207" t="s">
        <v>439</v>
      </c>
      <c r="G137" s="208" t="s">
        <v>435</v>
      </c>
      <c r="H137" s="209">
        <v>2.0099999999999998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712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418</v>
      </c>
      <c r="G138" s="220"/>
      <c r="H138" s="224">
        <v>2.0099999999999998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33" customHeight="1">
      <c r="A139" s="34"/>
      <c r="B139" s="35"/>
      <c r="C139" s="205" t="s">
        <v>198</v>
      </c>
      <c r="D139" s="205" t="s">
        <v>187</v>
      </c>
      <c r="E139" s="206" t="s">
        <v>441</v>
      </c>
      <c r="F139" s="207" t="s">
        <v>442</v>
      </c>
      <c r="G139" s="208" t="s">
        <v>435</v>
      </c>
      <c r="H139" s="209">
        <v>2.0099999999999998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713</v>
      </c>
    </row>
    <row r="140" spans="1:65" s="13" customFormat="1" ht="11.25">
      <c r="B140" s="219"/>
      <c r="C140" s="220"/>
      <c r="D140" s="221" t="s">
        <v>193</v>
      </c>
      <c r="E140" s="222" t="s">
        <v>1</v>
      </c>
      <c r="F140" s="223" t="s">
        <v>418</v>
      </c>
      <c r="G140" s="220"/>
      <c r="H140" s="224">
        <v>2.0099999999999998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191</v>
      </c>
      <c r="D141" s="205" t="s">
        <v>187</v>
      </c>
      <c r="E141" s="206" t="s">
        <v>444</v>
      </c>
      <c r="F141" s="207" t="s">
        <v>445</v>
      </c>
      <c r="G141" s="208" t="s">
        <v>435</v>
      </c>
      <c r="H141" s="209">
        <v>2.0099999999999998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714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418</v>
      </c>
      <c r="G142" s="220"/>
      <c r="H142" s="224">
        <v>2.0099999999999998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2" customFormat="1" ht="21.75" customHeight="1">
      <c r="A143" s="34"/>
      <c r="B143" s="35"/>
      <c r="C143" s="205" t="s">
        <v>207</v>
      </c>
      <c r="D143" s="205" t="s">
        <v>187</v>
      </c>
      <c r="E143" s="206" t="s">
        <v>447</v>
      </c>
      <c r="F143" s="207" t="s">
        <v>448</v>
      </c>
      <c r="G143" s="208" t="s">
        <v>243</v>
      </c>
      <c r="H143" s="209">
        <v>3.2160000000000002</v>
      </c>
      <c r="I143" s="210"/>
      <c r="J143" s="211">
        <f>ROUND(I143*H143,2)</f>
        <v>0</v>
      </c>
      <c r="K143" s="212"/>
      <c r="L143" s="39"/>
      <c r="M143" s="213" t="s">
        <v>1</v>
      </c>
      <c r="N143" s="214" t="s">
        <v>41</v>
      </c>
      <c r="O143" s="71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191</v>
      </c>
      <c r="AT143" s="217" t="s">
        <v>187</v>
      </c>
      <c r="AU143" s="217" t="s">
        <v>86</v>
      </c>
      <c r="AY143" s="17" t="s">
        <v>184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191</v>
      </c>
      <c r="BM143" s="217" t="s">
        <v>715</v>
      </c>
    </row>
    <row r="144" spans="1:65" s="13" customFormat="1" ht="11.25">
      <c r="B144" s="219"/>
      <c r="C144" s="220"/>
      <c r="D144" s="221" t="s">
        <v>193</v>
      </c>
      <c r="E144" s="222" t="s">
        <v>1</v>
      </c>
      <c r="F144" s="223" t="s">
        <v>418</v>
      </c>
      <c r="G144" s="220"/>
      <c r="H144" s="224">
        <v>2.0099999999999998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32</v>
      </c>
      <c r="AX144" s="13" t="s">
        <v>84</v>
      </c>
      <c r="AY144" s="230" t="s">
        <v>184</v>
      </c>
    </row>
    <row r="145" spans="1:65" s="13" customFormat="1" ht="11.25">
      <c r="B145" s="219"/>
      <c r="C145" s="220"/>
      <c r="D145" s="221" t="s">
        <v>193</v>
      </c>
      <c r="E145" s="220"/>
      <c r="F145" s="223" t="s">
        <v>716</v>
      </c>
      <c r="G145" s="220"/>
      <c r="H145" s="224">
        <v>3.2160000000000002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4</v>
      </c>
      <c r="AX145" s="13" t="s">
        <v>84</v>
      </c>
      <c r="AY145" s="230" t="s">
        <v>184</v>
      </c>
    </row>
    <row r="146" spans="1:65" s="2" customFormat="1" ht="16.5" customHeight="1">
      <c r="A146" s="34"/>
      <c r="B146" s="35"/>
      <c r="C146" s="205" t="s">
        <v>185</v>
      </c>
      <c r="D146" s="205" t="s">
        <v>187</v>
      </c>
      <c r="E146" s="206" t="s">
        <v>451</v>
      </c>
      <c r="F146" s="207" t="s">
        <v>452</v>
      </c>
      <c r="G146" s="208" t="s">
        <v>435</v>
      </c>
      <c r="H146" s="209">
        <v>2.0099999999999998</v>
      </c>
      <c r="I146" s="210"/>
      <c r="J146" s="211">
        <f>ROUND(I146*H146,2)</f>
        <v>0</v>
      </c>
      <c r="K146" s="212"/>
      <c r="L146" s="39"/>
      <c r="M146" s="213" t="s">
        <v>1</v>
      </c>
      <c r="N146" s="214" t="s">
        <v>41</v>
      </c>
      <c r="O146" s="71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191</v>
      </c>
      <c r="AT146" s="217" t="s">
        <v>187</v>
      </c>
      <c r="AU146" s="217" t="s">
        <v>86</v>
      </c>
      <c r="AY146" s="17" t="s">
        <v>184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191</v>
      </c>
      <c r="BM146" s="217" t="s">
        <v>717</v>
      </c>
    </row>
    <row r="147" spans="1:65" s="13" customFormat="1" ht="11.25">
      <c r="B147" s="219"/>
      <c r="C147" s="220"/>
      <c r="D147" s="221" t="s">
        <v>193</v>
      </c>
      <c r="E147" s="222" t="s">
        <v>1</v>
      </c>
      <c r="F147" s="223" t="s">
        <v>418</v>
      </c>
      <c r="G147" s="220"/>
      <c r="H147" s="224">
        <v>2.0099999999999998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193</v>
      </c>
      <c r="AU147" s="230" t="s">
        <v>86</v>
      </c>
      <c r="AV147" s="13" t="s">
        <v>86</v>
      </c>
      <c r="AW147" s="13" t="s">
        <v>32</v>
      </c>
      <c r="AX147" s="13" t="s">
        <v>84</v>
      </c>
      <c r="AY147" s="230" t="s">
        <v>184</v>
      </c>
    </row>
    <row r="148" spans="1:65" s="12" customFormat="1" ht="22.9" customHeight="1">
      <c r="B148" s="189"/>
      <c r="C148" s="190"/>
      <c r="D148" s="191" t="s">
        <v>75</v>
      </c>
      <c r="E148" s="203" t="s">
        <v>198</v>
      </c>
      <c r="F148" s="203" t="s">
        <v>718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SUM(P149:P150)</f>
        <v>0</v>
      </c>
      <c r="Q148" s="197"/>
      <c r="R148" s="198">
        <f>SUM(R149:R150)</f>
        <v>0.16555875</v>
      </c>
      <c r="S148" s="197"/>
      <c r="T148" s="199">
        <f>SUM(T149:T150)</f>
        <v>0</v>
      </c>
      <c r="AR148" s="200" t="s">
        <v>84</v>
      </c>
      <c r="AT148" s="201" t="s">
        <v>75</v>
      </c>
      <c r="AU148" s="201" t="s">
        <v>84</v>
      </c>
      <c r="AY148" s="200" t="s">
        <v>184</v>
      </c>
      <c r="BK148" s="202">
        <f>SUM(BK149:BK150)</f>
        <v>0</v>
      </c>
    </row>
    <row r="149" spans="1:65" s="2" customFormat="1" ht="16.5" customHeight="1">
      <c r="A149" s="34"/>
      <c r="B149" s="35"/>
      <c r="C149" s="205" t="s">
        <v>215</v>
      </c>
      <c r="D149" s="205" t="s">
        <v>187</v>
      </c>
      <c r="E149" s="206" t="s">
        <v>719</v>
      </c>
      <c r="F149" s="207" t="s">
        <v>720</v>
      </c>
      <c r="G149" s="208" t="s">
        <v>190</v>
      </c>
      <c r="H149" s="209">
        <v>2.625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6.3070000000000001E-2</v>
      </c>
      <c r="R149" s="215">
        <f>Q149*H149</f>
        <v>0.16555875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721</v>
      </c>
    </row>
    <row r="150" spans="1:65" s="13" customFormat="1" ht="11.25">
      <c r="B150" s="219"/>
      <c r="C150" s="220"/>
      <c r="D150" s="221" t="s">
        <v>193</v>
      </c>
      <c r="E150" s="222" t="s">
        <v>702</v>
      </c>
      <c r="F150" s="223" t="s">
        <v>722</v>
      </c>
      <c r="G150" s="220"/>
      <c r="H150" s="224">
        <v>2.625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12" customFormat="1" ht="22.9" customHeight="1">
      <c r="B151" s="189"/>
      <c r="C151" s="190"/>
      <c r="D151" s="191" t="s">
        <v>75</v>
      </c>
      <c r="E151" s="203" t="s">
        <v>185</v>
      </c>
      <c r="F151" s="203" t="s">
        <v>186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SUM(P152:P184)</f>
        <v>0</v>
      </c>
      <c r="Q151" s="197"/>
      <c r="R151" s="198">
        <f>SUM(R152:R184)</f>
        <v>6.0858730899999989</v>
      </c>
      <c r="S151" s="197"/>
      <c r="T151" s="199">
        <f>SUM(T152:T184)</f>
        <v>0</v>
      </c>
      <c r="AR151" s="200" t="s">
        <v>84</v>
      </c>
      <c r="AT151" s="201" t="s">
        <v>75</v>
      </c>
      <c r="AU151" s="201" t="s">
        <v>84</v>
      </c>
      <c r="AY151" s="200" t="s">
        <v>184</v>
      </c>
      <c r="BK151" s="202">
        <f>SUM(BK152:BK184)</f>
        <v>0</v>
      </c>
    </row>
    <row r="152" spans="1:65" s="2" customFormat="1" ht="21.75" customHeight="1">
      <c r="A152" s="34"/>
      <c r="B152" s="35"/>
      <c r="C152" s="205" t="s">
        <v>219</v>
      </c>
      <c r="D152" s="205" t="s">
        <v>187</v>
      </c>
      <c r="E152" s="206" t="s">
        <v>188</v>
      </c>
      <c r="F152" s="207" t="s">
        <v>189</v>
      </c>
      <c r="G152" s="208" t="s">
        <v>190</v>
      </c>
      <c r="H152" s="209">
        <v>2.68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4.3800000000000002E-3</v>
      </c>
      <c r="R152" s="215">
        <f>Q152*H152</f>
        <v>1.1738400000000001E-2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723</v>
      </c>
    </row>
    <row r="153" spans="1:65" s="13" customFormat="1" ht="11.25">
      <c r="B153" s="219"/>
      <c r="C153" s="220"/>
      <c r="D153" s="221" t="s">
        <v>193</v>
      </c>
      <c r="E153" s="222" t="s">
        <v>149</v>
      </c>
      <c r="F153" s="223" t="s">
        <v>724</v>
      </c>
      <c r="G153" s="220"/>
      <c r="H153" s="224">
        <v>2.68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2" customFormat="1" ht="21.75" customHeight="1">
      <c r="A154" s="34"/>
      <c r="B154" s="35"/>
      <c r="C154" s="205" t="s">
        <v>224</v>
      </c>
      <c r="D154" s="205" t="s">
        <v>187</v>
      </c>
      <c r="E154" s="206" t="s">
        <v>195</v>
      </c>
      <c r="F154" s="207" t="s">
        <v>196</v>
      </c>
      <c r="G154" s="208" t="s">
        <v>190</v>
      </c>
      <c r="H154" s="209">
        <v>10.050000000000001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3.0000000000000001E-3</v>
      </c>
      <c r="R154" s="215">
        <f>Q154*H154</f>
        <v>3.0150000000000003E-2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725</v>
      </c>
    </row>
    <row r="155" spans="1:65" s="13" customFormat="1" ht="11.25">
      <c r="B155" s="219"/>
      <c r="C155" s="220"/>
      <c r="D155" s="221" t="s">
        <v>193</v>
      </c>
      <c r="E155" s="222" t="s">
        <v>1</v>
      </c>
      <c r="F155" s="223" t="s">
        <v>137</v>
      </c>
      <c r="G155" s="220"/>
      <c r="H155" s="224">
        <v>10.050000000000001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32</v>
      </c>
      <c r="AX155" s="13" t="s">
        <v>84</v>
      </c>
      <c r="AY155" s="230" t="s">
        <v>184</v>
      </c>
    </row>
    <row r="156" spans="1:65" s="2" customFormat="1" ht="21.75" customHeight="1">
      <c r="A156" s="34"/>
      <c r="B156" s="35"/>
      <c r="C156" s="205" t="s">
        <v>111</v>
      </c>
      <c r="D156" s="205" t="s">
        <v>187</v>
      </c>
      <c r="E156" s="206" t="s">
        <v>199</v>
      </c>
      <c r="F156" s="207" t="s">
        <v>200</v>
      </c>
      <c r="G156" s="208" t="s">
        <v>190</v>
      </c>
      <c r="H156" s="209">
        <v>0.96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4.3800000000000002E-3</v>
      </c>
      <c r="R156" s="215">
        <f>Q156*H156</f>
        <v>4.2047999999999999E-3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726</v>
      </c>
    </row>
    <row r="157" spans="1:65" s="13" customFormat="1" ht="11.25">
      <c r="B157" s="219"/>
      <c r="C157" s="220"/>
      <c r="D157" s="221" t="s">
        <v>193</v>
      </c>
      <c r="E157" s="222" t="s">
        <v>1</v>
      </c>
      <c r="F157" s="223" t="s">
        <v>727</v>
      </c>
      <c r="G157" s="220"/>
      <c r="H157" s="224">
        <v>0.96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2" customFormat="1" ht="21.75" customHeight="1">
      <c r="A158" s="34"/>
      <c r="B158" s="35"/>
      <c r="C158" s="205" t="s">
        <v>114</v>
      </c>
      <c r="D158" s="205" t="s">
        <v>187</v>
      </c>
      <c r="E158" s="206" t="s">
        <v>203</v>
      </c>
      <c r="F158" s="207" t="s">
        <v>204</v>
      </c>
      <c r="G158" s="208" t="s">
        <v>190</v>
      </c>
      <c r="H158" s="209">
        <v>5.4450000000000003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3.0000000000000001E-3</v>
      </c>
      <c r="R158" s="215">
        <f>Q158*H158</f>
        <v>1.6335000000000002E-2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728</v>
      </c>
    </row>
    <row r="159" spans="1:65" s="13" customFormat="1" ht="11.25">
      <c r="B159" s="219"/>
      <c r="C159" s="220"/>
      <c r="D159" s="221" t="s">
        <v>193</v>
      </c>
      <c r="E159" s="222" t="s">
        <v>146</v>
      </c>
      <c r="F159" s="223" t="s">
        <v>729</v>
      </c>
      <c r="G159" s="220"/>
      <c r="H159" s="224">
        <v>5.4450000000000003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84</v>
      </c>
      <c r="AY159" s="230" t="s">
        <v>184</v>
      </c>
    </row>
    <row r="160" spans="1:65" s="2" customFormat="1" ht="21.75" customHeight="1">
      <c r="A160" s="34"/>
      <c r="B160" s="35"/>
      <c r="C160" s="205" t="s">
        <v>117</v>
      </c>
      <c r="D160" s="205" t="s">
        <v>187</v>
      </c>
      <c r="E160" s="206" t="s">
        <v>377</v>
      </c>
      <c r="F160" s="207" t="s">
        <v>378</v>
      </c>
      <c r="G160" s="208" t="s">
        <v>190</v>
      </c>
      <c r="H160" s="209">
        <v>3.9449999999999998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1.54E-2</v>
      </c>
      <c r="R160" s="215">
        <f>Q160*H160</f>
        <v>6.0753000000000001E-2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730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702</v>
      </c>
      <c r="G161" s="220"/>
      <c r="H161" s="224">
        <v>2.625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76</v>
      </c>
      <c r="AY161" s="230" t="s">
        <v>184</v>
      </c>
    </row>
    <row r="162" spans="1:65" s="13" customFormat="1" ht="11.25">
      <c r="B162" s="219"/>
      <c r="C162" s="220"/>
      <c r="D162" s="221" t="s">
        <v>193</v>
      </c>
      <c r="E162" s="222" t="s">
        <v>1</v>
      </c>
      <c r="F162" s="223" t="s">
        <v>731</v>
      </c>
      <c r="G162" s="220"/>
      <c r="H162" s="224">
        <v>1.32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193</v>
      </c>
      <c r="AU162" s="230" t="s">
        <v>86</v>
      </c>
      <c r="AV162" s="13" t="s">
        <v>86</v>
      </c>
      <c r="AW162" s="13" t="s">
        <v>32</v>
      </c>
      <c r="AX162" s="13" t="s">
        <v>76</v>
      </c>
      <c r="AY162" s="230" t="s">
        <v>184</v>
      </c>
    </row>
    <row r="163" spans="1:65" s="14" customFormat="1" ht="11.25">
      <c r="B163" s="245"/>
      <c r="C163" s="246"/>
      <c r="D163" s="221" t="s">
        <v>193</v>
      </c>
      <c r="E163" s="247" t="s">
        <v>1</v>
      </c>
      <c r="F163" s="248" t="s">
        <v>385</v>
      </c>
      <c r="G163" s="246"/>
      <c r="H163" s="249">
        <v>3.9449999999999998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193</v>
      </c>
      <c r="AU163" s="255" t="s">
        <v>86</v>
      </c>
      <c r="AV163" s="14" t="s">
        <v>191</v>
      </c>
      <c r="AW163" s="14" t="s">
        <v>32</v>
      </c>
      <c r="AX163" s="14" t="s">
        <v>84</v>
      </c>
      <c r="AY163" s="255" t="s">
        <v>184</v>
      </c>
    </row>
    <row r="164" spans="1:65" s="2" customFormat="1" ht="16.5" customHeight="1">
      <c r="A164" s="34"/>
      <c r="B164" s="35"/>
      <c r="C164" s="205" t="s">
        <v>120</v>
      </c>
      <c r="D164" s="205" t="s">
        <v>187</v>
      </c>
      <c r="E164" s="206" t="s">
        <v>208</v>
      </c>
      <c r="F164" s="207" t="s">
        <v>209</v>
      </c>
      <c r="G164" s="208" t="s">
        <v>190</v>
      </c>
      <c r="H164" s="209">
        <v>0.96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5.1999999999999998E-3</v>
      </c>
      <c r="R164" s="215">
        <f>Q164*H164</f>
        <v>4.9919999999999999E-3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732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727</v>
      </c>
      <c r="G165" s="220"/>
      <c r="H165" s="224">
        <v>0.96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76</v>
      </c>
      <c r="AY165" s="230" t="s">
        <v>184</v>
      </c>
    </row>
    <row r="166" spans="1:65" s="14" customFormat="1" ht="11.25">
      <c r="B166" s="245"/>
      <c r="C166" s="246"/>
      <c r="D166" s="221" t="s">
        <v>193</v>
      </c>
      <c r="E166" s="247" t="s">
        <v>1</v>
      </c>
      <c r="F166" s="248" t="s">
        <v>385</v>
      </c>
      <c r="G166" s="246"/>
      <c r="H166" s="249">
        <v>0.96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AT166" s="255" t="s">
        <v>193</v>
      </c>
      <c r="AU166" s="255" t="s">
        <v>86</v>
      </c>
      <c r="AV166" s="14" t="s">
        <v>191</v>
      </c>
      <c r="AW166" s="14" t="s">
        <v>32</v>
      </c>
      <c r="AX166" s="14" t="s">
        <v>84</v>
      </c>
      <c r="AY166" s="255" t="s">
        <v>184</v>
      </c>
    </row>
    <row r="167" spans="1:65" s="2" customFormat="1" ht="16.5" customHeight="1">
      <c r="A167" s="34"/>
      <c r="B167" s="35"/>
      <c r="C167" s="205" t="s">
        <v>123</v>
      </c>
      <c r="D167" s="205" t="s">
        <v>187</v>
      </c>
      <c r="E167" s="206" t="s">
        <v>211</v>
      </c>
      <c r="F167" s="207" t="s">
        <v>212</v>
      </c>
      <c r="G167" s="208" t="s">
        <v>190</v>
      </c>
      <c r="H167" s="209">
        <v>10.050000000000001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191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191</v>
      </c>
      <c r="BM167" s="217" t="s">
        <v>733</v>
      </c>
    </row>
    <row r="168" spans="1:65" s="13" customFormat="1" ht="11.25">
      <c r="B168" s="219"/>
      <c r="C168" s="220"/>
      <c r="D168" s="221" t="s">
        <v>193</v>
      </c>
      <c r="E168" s="222" t="s">
        <v>137</v>
      </c>
      <c r="F168" s="223" t="s">
        <v>734</v>
      </c>
      <c r="G168" s="220"/>
      <c r="H168" s="224">
        <v>10.050000000000001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21.75" customHeight="1">
      <c r="A169" s="34"/>
      <c r="B169" s="35"/>
      <c r="C169" s="205" t="s">
        <v>8</v>
      </c>
      <c r="D169" s="205" t="s">
        <v>187</v>
      </c>
      <c r="E169" s="206" t="s">
        <v>216</v>
      </c>
      <c r="F169" s="207" t="s">
        <v>217</v>
      </c>
      <c r="G169" s="208" t="s">
        <v>190</v>
      </c>
      <c r="H169" s="209">
        <v>5.98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191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191</v>
      </c>
      <c r="BM169" s="217" t="s">
        <v>735</v>
      </c>
    </row>
    <row r="170" spans="1:65" s="13" customFormat="1" ht="11.25">
      <c r="B170" s="219"/>
      <c r="C170" s="220"/>
      <c r="D170" s="221" t="s">
        <v>193</v>
      </c>
      <c r="E170" s="222" t="s">
        <v>1</v>
      </c>
      <c r="F170" s="223" t="s">
        <v>143</v>
      </c>
      <c r="G170" s="220"/>
      <c r="H170" s="224">
        <v>5.98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21.75" customHeight="1">
      <c r="A171" s="34"/>
      <c r="B171" s="35"/>
      <c r="C171" s="205" t="s">
        <v>128</v>
      </c>
      <c r="D171" s="205" t="s">
        <v>187</v>
      </c>
      <c r="E171" s="206" t="s">
        <v>464</v>
      </c>
      <c r="F171" s="207" t="s">
        <v>465</v>
      </c>
      <c r="G171" s="208" t="s">
        <v>435</v>
      </c>
      <c r="H171" s="209">
        <v>0.60299999999999998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2.45329</v>
      </c>
      <c r="R171" s="215">
        <f>Q171*H171</f>
        <v>1.4793338699999998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191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191</v>
      </c>
      <c r="BM171" s="217" t="s">
        <v>736</v>
      </c>
    </row>
    <row r="172" spans="1:65" s="13" customFormat="1" ht="11.25">
      <c r="B172" s="219"/>
      <c r="C172" s="220"/>
      <c r="D172" s="221" t="s">
        <v>193</v>
      </c>
      <c r="E172" s="222" t="s">
        <v>424</v>
      </c>
      <c r="F172" s="223" t="s">
        <v>737</v>
      </c>
      <c r="G172" s="220"/>
      <c r="H172" s="224">
        <v>0.60299999999999998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193</v>
      </c>
      <c r="AU172" s="230" t="s">
        <v>86</v>
      </c>
      <c r="AV172" s="13" t="s">
        <v>86</v>
      </c>
      <c r="AW172" s="13" t="s">
        <v>32</v>
      </c>
      <c r="AX172" s="13" t="s">
        <v>84</v>
      </c>
      <c r="AY172" s="230" t="s">
        <v>184</v>
      </c>
    </row>
    <row r="173" spans="1:65" s="2" customFormat="1" ht="21.75" customHeight="1">
      <c r="A173" s="34"/>
      <c r="B173" s="35"/>
      <c r="C173" s="205" t="s">
        <v>131</v>
      </c>
      <c r="D173" s="205" t="s">
        <v>187</v>
      </c>
      <c r="E173" s="206" t="s">
        <v>468</v>
      </c>
      <c r="F173" s="207" t="s">
        <v>469</v>
      </c>
      <c r="G173" s="208" t="s">
        <v>435</v>
      </c>
      <c r="H173" s="209">
        <v>1.0049999999999999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2.2563399999999998</v>
      </c>
      <c r="R173" s="215">
        <f>Q173*H173</f>
        <v>2.2676216999999994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191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191</v>
      </c>
      <c r="BM173" s="217" t="s">
        <v>738</v>
      </c>
    </row>
    <row r="174" spans="1:65" s="13" customFormat="1" ht="11.25">
      <c r="B174" s="219"/>
      <c r="C174" s="220"/>
      <c r="D174" s="221" t="s">
        <v>193</v>
      </c>
      <c r="E174" s="222" t="s">
        <v>421</v>
      </c>
      <c r="F174" s="223" t="s">
        <v>471</v>
      </c>
      <c r="G174" s="220"/>
      <c r="H174" s="224">
        <v>1.0049999999999999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32</v>
      </c>
      <c r="AX174" s="13" t="s">
        <v>84</v>
      </c>
      <c r="AY174" s="230" t="s">
        <v>184</v>
      </c>
    </row>
    <row r="175" spans="1:65" s="2" customFormat="1" ht="21.75" customHeight="1">
      <c r="A175" s="34"/>
      <c r="B175" s="35"/>
      <c r="C175" s="205" t="s">
        <v>134</v>
      </c>
      <c r="D175" s="205" t="s">
        <v>187</v>
      </c>
      <c r="E175" s="206" t="s">
        <v>472</v>
      </c>
      <c r="F175" s="207" t="s">
        <v>473</v>
      </c>
      <c r="G175" s="208" t="s">
        <v>435</v>
      </c>
      <c r="H175" s="209">
        <v>1.0049999999999999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191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191</v>
      </c>
      <c r="BM175" s="217" t="s">
        <v>739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421</v>
      </c>
      <c r="G176" s="220"/>
      <c r="H176" s="224">
        <v>1.0049999999999999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21.75" customHeight="1">
      <c r="A177" s="34"/>
      <c r="B177" s="35"/>
      <c r="C177" s="205" t="s">
        <v>268</v>
      </c>
      <c r="D177" s="205" t="s">
        <v>187</v>
      </c>
      <c r="E177" s="206" t="s">
        <v>475</v>
      </c>
      <c r="F177" s="207" t="s">
        <v>476</v>
      </c>
      <c r="G177" s="208" t="s">
        <v>435</v>
      </c>
      <c r="H177" s="209">
        <v>0.60299999999999998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6.0999999999999997E-4</v>
      </c>
      <c r="R177" s="215">
        <f>Q177*H177</f>
        <v>3.6782999999999998E-4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191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191</v>
      </c>
      <c r="BM177" s="217" t="s">
        <v>740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424</v>
      </c>
      <c r="G178" s="220"/>
      <c r="H178" s="224">
        <v>0.60299999999999998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16.5" customHeight="1">
      <c r="A179" s="34"/>
      <c r="B179" s="35"/>
      <c r="C179" s="205" t="s">
        <v>274</v>
      </c>
      <c r="D179" s="205" t="s">
        <v>187</v>
      </c>
      <c r="E179" s="206" t="s">
        <v>478</v>
      </c>
      <c r="F179" s="207" t="s">
        <v>479</v>
      </c>
      <c r="G179" s="208" t="s">
        <v>243</v>
      </c>
      <c r="H179" s="209">
        <v>3.6999999999999998E-2</v>
      </c>
      <c r="I179" s="210"/>
      <c r="J179" s="211">
        <f>ROUND(I179*H179,2)</f>
        <v>0</v>
      </c>
      <c r="K179" s="212"/>
      <c r="L179" s="39"/>
      <c r="M179" s="213" t="s">
        <v>1</v>
      </c>
      <c r="N179" s="214" t="s">
        <v>41</v>
      </c>
      <c r="O179" s="71"/>
      <c r="P179" s="215">
        <f>O179*H179</f>
        <v>0</v>
      </c>
      <c r="Q179" s="215">
        <v>1.06277</v>
      </c>
      <c r="R179" s="215">
        <f>Q179*H179</f>
        <v>3.9322489999999995E-2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191</v>
      </c>
      <c r="AT179" s="217" t="s">
        <v>187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191</v>
      </c>
      <c r="BM179" s="217" t="s">
        <v>741</v>
      </c>
    </row>
    <row r="180" spans="1:65" s="13" customFormat="1" ht="11.25">
      <c r="B180" s="219"/>
      <c r="C180" s="220"/>
      <c r="D180" s="221" t="s">
        <v>193</v>
      </c>
      <c r="E180" s="222" t="s">
        <v>1</v>
      </c>
      <c r="F180" s="223" t="s">
        <v>481</v>
      </c>
      <c r="G180" s="220"/>
      <c r="H180" s="224">
        <v>3.6999999999999998E-2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193</v>
      </c>
      <c r="AU180" s="230" t="s">
        <v>86</v>
      </c>
      <c r="AV180" s="13" t="s">
        <v>86</v>
      </c>
      <c r="AW180" s="13" t="s">
        <v>32</v>
      </c>
      <c r="AX180" s="13" t="s">
        <v>84</v>
      </c>
      <c r="AY180" s="230" t="s">
        <v>184</v>
      </c>
    </row>
    <row r="181" spans="1:65" s="2" customFormat="1" ht="33" customHeight="1">
      <c r="A181" s="34"/>
      <c r="B181" s="35"/>
      <c r="C181" s="205" t="s">
        <v>7</v>
      </c>
      <c r="D181" s="205" t="s">
        <v>187</v>
      </c>
      <c r="E181" s="206" t="s">
        <v>482</v>
      </c>
      <c r="F181" s="207" t="s">
        <v>483</v>
      </c>
      <c r="G181" s="208" t="s">
        <v>340</v>
      </c>
      <c r="H181" s="209">
        <v>12.7</v>
      </c>
      <c r="I181" s="210"/>
      <c r="J181" s="211">
        <f>ROUND(I181*H181,2)</f>
        <v>0</v>
      </c>
      <c r="K181" s="212"/>
      <c r="L181" s="39"/>
      <c r="M181" s="213" t="s">
        <v>1</v>
      </c>
      <c r="N181" s="214" t="s">
        <v>41</v>
      </c>
      <c r="O181" s="71"/>
      <c r="P181" s="215">
        <f>O181*H181</f>
        <v>0</v>
      </c>
      <c r="Q181" s="215">
        <v>2.0000000000000002E-5</v>
      </c>
      <c r="R181" s="215">
        <f>Q181*H181</f>
        <v>2.5399999999999999E-4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191</v>
      </c>
      <c r="AT181" s="217" t="s">
        <v>187</v>
      </c>
      <c r="AU181" s="217" t="s">
        <v>86</v>
      </c>
      <c r="AY181" s="17" t="s">
        <v>184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191</v>
      </c>
      <c r="BM181" s="217" t="s">
        <v>742</v>
      </c>
    </row>
    <row r="182" spans="1:65" s="13" customFormat="1" ht="11.25">
      <c r="B182" s="219"/>
      <c r="C182" s="220"/>
      <c r="D182" s="221" t="s">
        <v>193</v>
      </c>
      <c r="E182" s="222" t="s">
        <v>1</v>
      </c>
      <c r="F182" s="223" t="s">
        <v>699</v>
      </c>
      <c r="G182" s="220"/>
      <c r="H182" s="224">
        <v>12.7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193</v>
      </c>
      <c r="AU182" s="230" t="s">
        <v>86</v>
      </c>
      <c r="AV182" s="13" t="s">
        <v>86</v>
      </c>
      <c r="AW182" s="13" t="s">
        <v>32</v>
      </c>
      <c r="AX182" s="13" t="s">
        <v>84</v>
      </c>
      <c r="AY182" s="230" t="s">
        <v>184</v>
      </c>
    </row>
    <row r="183" spans="1:65" s="2" customFormat="1" ht="21.75" customHeight="1">
      <c r="A183" s="34"/>
      <c r="B183" s="35"/>
      <c r="C183" s="205" t="s">
        <v>282</v>
      </c>
      <c r="D183" s="205" t="s">
        <v>187</v>
      </c>
      <c r="E183" s="206" t="s">
        <v>485</v>
      </c>
      <c r="F183" s="207" t="s">
        <v>486</v>
      </c>
      <c r="G183" s="208" t="s">
        <v>435</v>
      </c>
      <c r="H183" s="209">
        <v>1.0049999999999999</v>
      </c>
      <c r="I183" s="210"/>
      <c r="J183" s="211">
        <f>ROUND(I183*H183,2)</f>
        <v>0</v>
      </c>
      <c r="K183" s="212"/>
      <c r="L183" s="39"/>
      <c r="M183" s="213" t="s">
        <v>1</v>
      </c>
      <c r="N183" s="214" t="s">
        <v>41</v>
      </c>
      <c r="O183" s="71"/>
      <c r="P183" s="215">
        <f>O183*H183</f>
        <v>0</v>
      </c>
      <c r="Q183" s="215">
        <v>2.16</v>
      </c>
      <c r="R183" s="215">
        <f>Q183*H183</f>
        <v>2.1707999999999998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191</v>
      </c>
      <c r="AT183" s="217" t="s">
        <v>187</v>
      </c>
      <c r="AU183" s="217" t="s">
        <v>86</v>
      </c>
      <c r="AY183" s="17" t="s">
        <v>184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84</v>
      </c>
      <c r="BK183" s="218">
        <f>ROUND(I183*H183,2)</f>
        <v>0</v>
      </c>
      <c r="BL183" s="17" t="s">
        <v>191</v>
      </c>
      <c r="BM183" s="217" t="s">
        <v>743</v>
      </c>
    </row>
    <row r="184" spans="1:65" s="13" customFormat="1" ht="11.25">
      <c r="B184" s="219"/>
      <c r="C184" s="220"/>
      <c r="D184" s="221" t="s">
        <v>193</v>
      </c>
      <c r="E184" s="222" t="s">
        <v>1</v>
      </c>
      <c r="F184" s="223" t="s">
        <v>471</v>
      </c>
      <c r="G184" s="220"/>
      <c r="H184" s="224">
        <v>1.0049999999999999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193</v>
      </c>
      <c r="AU184" s="230" t="s">
        <v>86</v>
      </c>
      <c r="AV184" s="13" t="s">
        <v>86</v>
      </c>
      <c r="AW184" s="13" t="s">
        <v>32</v>
      </c>
      <c r="AX184" s="13" t="s">
        <v>84</v>
      </c>
      <c r="AY184" s="230" t="s">
        <v>184</v>
      </c>
    </row>
    <row r="185" spans="1:65" s="12" customFormat="1" ht="22.9" customHeight="1">
      <c r="B185" s="189"/>
      <c r="C185" s="190"/>
      <c r="D185" s="191" t="s">
        <v>75</v>
      </c>
      <c r="E185" s="203" t="s">
        <v>224</v>
      </c>
      <c r="F185" s="203" t="s">
        <v>229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SUM(P186:P197)</f>
        <v>0</v>
      </c>
      <c r="Q185" s="197"/>
      <c r="R185" s="198">
        <f>SUM(R186:R197)</f>
        <v>1.7084999999999999E-3</v>
      </c>
      <c r="S185" s="197"/>
      <c r="T185" s="199">
        <f>SUM(T186:T197)</f>
        <v>4.3221099999999995</v>
      </c>
      <c r="AR185" s="200" t="s">
        <v>84</v>
      </c>
      <c r="AT185" s="201" t="s">
        <v>75</v>
      </c>
      <c r="AU185" s="201" t="s">
        <v>84</v>
      </c>
      <c r="AY185" s="200" t="s">
        <v>184</v>
      </c>
      <c r="BK185" s="202">
        <f>SUM(BK186:BK197)</f>
        <v>0</v>
      </c>
    </row>
    <row r="186" spans="1:65" s="2" customFormat="1" ht="21.75" customHeight="1">
      <c r="A186" s="34"/>
      <c r="B186" s="35"/>
      <c r="C186" s="205" t="s">
        <v>288</v>
      </c>
      <c r="D186" s="205" t="s">
        <v>187</v>
      </c>
      <c r="E186" s="206" t="s">
        <v>230</v>
      </c>
      <c r="F186" s="207" t="s">
        <v>231</v>
      </c>
      <c r="G186" s="208" t="s">
        <v>190</v>
      </c>
      <c r="H186" s="209">
        <v>10.050000000000001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1.2999999999999999E-4</v>
      </c>
      <c r="R186" s="215">
        <f>Q186*H186</f>
        <v>1.3064999999999999E-3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191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191</v>
      </c>
      <c r="BM186" s="217" t="s">
        <v>744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137</v>
      </c>
      <c r="G187" s="220"/>
      <c r="H187" s="224">
        <v>10.050000000000001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21.75" customHeight="1">
      <c r="A188" s="34"/>
      <c r="B188" s="35"/>
      <c r="C188" s="205" t="s">
        <v>292</v>
      </c>
      <c r="D188" s="205" t="s">
        <v>187</v>
      </c>
      <c r="E188" s="206" t="s">
        <v>233</v>
      </c>
      <c r="F188" s="207" t="s">
        <v>234</v>
      </c>
      <c r="G188" s="208" t="s">
        <v>190</v>
      </c>
      <c r="H188" s="209">
        <v>10.050000000000001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4.0000000000000003E-5</v>
      </c>
      <c r="R188" s="215">
        <f>Q188*H188</f>
        <v>4.0200000000000007E-4</v>
      </c>
      <c r="S188" s="215">
        <v>0</v>
      </c>
      <c r="T188" s="21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191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191</v>
      </c>
      <c r="BM188" s="217" t="s">
        <v>745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137</v>
      </c>
      <c r="G189" s="220"/>
      <c r="H189" s="224">
        <v>10.050000000000001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2" customFormat="1" ht="16.5" customHeight="1">
      <c r="A190" s="34"/>
      <c r="B190" s="35"/>
      <c r="C190" s="205" t="s">
        <v>296</v>
      </c>
      <c r="D190" s="205" t="s">
        <v>187</v>
      </c>
      <c r="E190" s="206" t="s">
        <v>746</v>
      </c>
      <c r="F190" s="207" t="s">
        <v>747</v>
      </c>
      <c r="G190" s="208" t="s">
        <v>190</v>
      </c>
      <c r="H190" s="209">
        <v>2.42</v>
      </c>
      <c r="I190" s="210"/>
      <c r="J190" s="211">
        <f>ROUND(I190*H190,2)</f>
        <v>0</v>
      </c>
      <c r="K190" s="212"/>
      <c r="L190" s="39"/>
      <c r="M190" s="213" t="s">
        <v>1</v>
      </c>
      <c r="N190" s="214" t="s">
        <v>41</v>
      </c>
      <c r="O190" s="71"/>
      <c r="P190" s="215">
        <f>O190*H190</f>
        <v>0</v>
      </c>
      <c r="Q190" s="215">
        <v>0</v>
      </c>
      <c r="R190" s="215">
        <f>Q190*H190</f>
        <v>0</v>
      </c>
      <c r="S190" s="215">
        <v>0.13100000000000001</v>
      </c>
      <c r="T190" s="216">
        <f>S190*H190</f>
        <v>0.31702000000000002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191</v>
      </c>
      <c r="AT190" s="217" t="s">
        <v>187</v>
      </c>
      <c r="AU190" s="217" t="s">
        <v>86</v>
      </c>
      <c r="AY190" s="17" t="s">
        <v>184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191</v>
      </c>
      <c r="BM190" s="217" t="s">
        <v>748</v>
      </c>
    </row>
    <row r="191" spans="1:65" s="13" customFormat="1" ht="11.25">
      <c r="B191" s="219"/>
      <c r="C191" s="220"/>
      <c r="D191" s="221" t="s">
        <v>193</v>
      </c>
      <c r="E191" s="222" t="s">
        <v>1</v>
      </c>
      <c r="F191" s="223" t="s">
        <v>749</v>
      </c>
      <c r="G191" s="220"/>
      <c r="H191" s="224">
        <v>2.42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193</v>
      </c>
      <c r="AU191" s="230" t="s">
        <v>86</v>
      </c>
      <c r="AV191" s="13" t="s">
        <v>86</v>
      </c>
      <c r="AW191" s="13" t="s">
        <v>32</v>
      </c>
      <c r="AX191" s="13" t="s">
        <v>84</v>
      </c>
      <c r="AY191" s="230" t="s">
        <v>184</v>
      </c>
    </row>
    <row r="192" spans="1:65" s="2" customFormat="1" ht="33" customHeight="1">
      <c r="A192" s="34"/>
      <c r="B192" s="35"/>
      <c r="C192" s="205" t="s">
        <v>300</v>
      </c>
      <c r="D192" s="205" t="s">
        <v>187</v>
      </c>
      <c r="E192" s="206" t="s">
        <v>492</v>
      </c>
      <c r="F192" s="207" t="s">
        <v>493</v>
      </c>
      <c r="G192" s="208" t="s">
        <v>435</v>
      </c>
      <c r="H192" s="209">
        <v>1.0049999999999999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2.2000000000000002</v>
      </c>
      <c r="T192" s="216">
        <f>S192*H192</f>
        <v>2.2109999999999999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191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191</v>
      </c>
      <c r="BM192" s="217" t="s">
        <v>750</v>
      </c>
    </row>
    <row r="193" spans="1:65" s="13" customFormat="1" ht="11.25">
      <c r="B193" s="219"/>
      <c r="C193" s="220"/>
      <c r="D193" s="221" t="s">
        <v>193</v>
      </c>
      <c r="E193" s="222" t="s">
        <v>1</v>
      </c>
      <c r="F193" s="223" t="s">
        <v>471</v>
      </c>
      <c r="G193" s="220"/>
      <c r="H193" s="224">
        <v>1.0049999999999999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193</v>
      </c>
      <c r="AU193" s="230" t="s">
        <v>86</v>
      </c>
      <c r="AV193" s="13" t="s">
        <v>86</v>
      </c>
      <c r="AW193" s="13" t="s">
        <v>32</v>
      </c>
      <c r="AX193" s="13" t="s">
        <v>84</v>
      </c>
      <c r="AY193" s="230" t="s">
        <v>184</v>
      </c>
    </row>
    <row r="194" spans="1:65" s="2" customFormat="1" ht="21.75" customHeight="1">
      <c r="A194" s="34"/>
      <c r="B194" s="35"/>
      <c r="C194" s="205" t="s">
        <v>304</v>
      </c>
      <c r="D194" s="205" t="s">
        <v>187</v>
      </c>
      <c r="E194" s="206" t="s">
        <v>495</v>
      </c>
      <c r="F194" s="207" t="s">
        <v>496</v>
      </c>
      <c r="G194" s="208" t="s">
        <v>435</v>
      </c>
      <c r="H194" s="209">
        <v>1.0049999999999999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1.4</v>
      </c>
      <c r="T194" s="216">
        <f>S194*H194</f>
        <v>1.4069999999999998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191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191</v>
      </c>
      <c r="BM194" s="217" t="s">
        <v>751</v>
      </c>
    </row>
    <row r="195" spans="1:65" s="13" customFormat="1" ht="11.25">
      <c r="B195" s="219"/>
      <c r="C195" s="220"/>
      <c r="D195" s="221" t="s">
        <v>193</v>
      </c>
      <c r="E195" s="222" t="s">
        <v>1</v>
      </c>
      <c r="F195" s="223" t="s">
        <v>471</v>
      </c>
      <c r="G195" s="220"/>
      <c r="H195" s="224">
        <v>1.0049999999999999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193</v>
      </c>
      <c r="AU195" s="230" t="s">
        <v>86</v>
      </c>
      <c r="AV195" s="13" t="s">
        <v>86</v>
      </c>
      <c r="AW195" s="13" t="s">
        <v>32</v>
      </c>
      <c r="AX195" s="13" t="s">
        <v>84</v>
      </c>
      <c r="AY195" s="230" t="s">
        <v>184</v>
      </c>
    </row>
    <row r="196" spans="1:65" s="2" customFormat="1" ht="21.75" customHeight="1">
      <c r="A196" s="34"/>
      <c r="B196" s="35"/>
      <c r="C196" s="205" t="s">
        <v>308</v>
      </c>
      <c r="D196" s="205" t="s">
        <v>187</v>
      </c>
      <c r="E196" s="206" t="s">
        <v>752</v>
      </c>
      <c r="F196" s="207" t="s">
        <v>753</v>
      </c>
      <c r="G196" s="208" t="s">
        <v>190</v>
      </c>
      <c r="H196" s="209">
        <v>8.4149999999999991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4.5999999999999999E-2</v>
      </c>
      <c r="T196" s="216">
        <f>S196*H196</f>
        <v>0.38708999999999993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754</v>
      </c>
    </row>
    <row r="197" spans="1:65" s="13" customFormat="1" ht="11.25">
      <c r="B197" s="219"/>
      <c r="C197" s="220"/>
      <c r="D197" s="221" t="s">
        <v>193</v>
      </c>
      <c r="E197" s="222" t="s">
        <v>1</v>
      </c>
      <c r="F197" s="223" t="s">
        <v>755</v>
      </c>
      <c r="G197" s="220"/>
      <c r="H197" s="224">
        <v>8.4149999999999991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193</v>
      </c>
      <c r="AU197" s="230" t="s">
        <v>86</v>
      </c>
      <c r="AV197" s="13" t="s">
        <v>86</v>
      </c>
      <c r="AW197" s="13" t="s">
        <v>32</v>
      </c>
      <c r="AX197" s="13" t="s">
        <v>84</v>
      </c>
      <c r="AY197" s="230" t="s">
        <v>184</v>
      </c>
    </row>
    <row r="198" spans="1:65" s="12" customFormat="1" ht="22.9" customHeight="1">
      <c r="B198" s="189"/>
      <c r="C198" s="190"/>
      <c r="D198" s="191" t="s">
        <v>75</v>
      </c>
      <c r="E198" s="203" t="s">
        <v>239</v>
      </c>
      <c r="F198" s="203" t="s">
        <v>240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SUM(P199:P213)</f>
        <v>0</v>
      </c>
      <c r="Q198" s="197"/>
      <c r="R198" s="198">
        <f>SUM(R199:R213)</f>
        <v>0</v>
      </c>
      <c r="S198" s="197"/>
      <c r="T198" s="199">
        <f>SUM(T199:T213)</f>
        <v>0</v>
      </c>
      <c r="AR198" s="200" t="s">
        <v>84</v>
      </c>
      <c r="AT198" s="201" t="s">
        <v>75</v>
      </c>
      <c r="AU198" s="201" t="s">
        <v>84</v>
      </c>
      <c r="AY198" s="200" t="s">
        <v>184</v>
      </c>
      <c r="BK198" s="202">
        <f>SUM(BK199:BK213)</f>
        <v>0</v>
      </c>
    </row>
    <row r="199" spans="1:65" s="2" customFormat="1" ht="16.5" customHeight="1">
      <c r="A199" s="34"/>
      <c r="B199" s="35"/>
      <c r="C199" s="205" t="s">
        <v>312</v>
      </c>
      <c r="D199" s="205" t="s">
        <v>187</v>
      </c>
      <c r="E199" s="206" t="s">
        <v>241</v>
      </c>
      <c r="F199" s="207" t="s">
        <v>242</v>
      </c>
      <c r="G199" s="208" t="s">
        <v>243</v>
      </c>
      <c r="H199" s="209">
        <v>5.2329999999999997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756</v>
      </c>
    </row>
    <row r="200" spans="1:65" s="2" customFormat="1" ht="16.5" customHeight="1">
      <c r="A200" s="34"/>
      <c r="B200" s="35"/>
      <c r="C200" s="205" t="s">
        <v>318</v>
      </c>
      <c r="D200" s="205" t="s">
        <v>187</v>
      </c>
      <c r="E200" s="206" t="s">
        <v>505</v>
      </c>
      <c r="F200" s="207" t="s">
        <v>246</v>
      </c>
      <c r="G200" s="208" t="s">
        <v>243</v>
      </c>
      <c r="H200" s="209">
        <v>5.2329999999999997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757</v>
      </c>
    </row>
    <row r="201" spans="1:65" s="2" customFormat="1" ht="21.75" customHeight="1">
      <c r="A201" s="34"/>
      <c r="B201" s="35"/>
      <c r="C201" s="205" t="s">
        <v>323</v>
      </c>
      <c r="D201" s="205" t="s">
        <v>187</v>
      </c>
      <c r="E201" s="206" t="s">
        <v>248</v>
      </c>
      <c r="F201" s="207" t="s">
        <v>249</v>
      </c>
      <c r="G201" s="208" t="s">
        <v>243</v>
      </c>
      <c r="H201" s="209">
        <v>5.2329999999999997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758</v>
      </c>
    </row>
    <row r="202" spans="1:65" s="2" customFormat="1" ht="21.75" customHeight="1">
      <c r="A202" s="34"/>
      <c r="B202" s="35"/>
      <c r="C202" s="205" t="s">
        <v>280</v>
      </c>
      <c r="D202" s="205" t="s">
        <v>187</v>
      </c>
      <c r="E202" s="206" t="s">
        <v>251</v>
      </c>
      <c r="F202" s="207" t="s">
        <v>252</v>
      </c>
      <c r="G202" s="208" t="s">
        <v>243</v>
      </c>
      <c r="H202" s="209">
        <v>47.097000000000001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191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191</v>
      </c>
      <c r="BM202" s="217" t="s">
        <v>759</v>
      </c>
    </row>
    <row r="203" spans="1:65" s="13" customFormat="1" ht="11.25">
      <c r="B203" s="219"/>
      <c r="C203" s="220"/>
      <c r="D203" s="221" t="s">
        <v>193</v>
      </c>
      <c r="E203" s="220"/>
      <c r="F203" s="223" t="s">
        <v>760</v>
      </c>
      <c r="G203" s="220"/>
      <c r="H203" s="224">
        <v>47.097000000000001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4</v>
      </c>
      <c r="AX203" s="13" t="s">
        <v>84</v>
      </c>
      <c r="AY203" s="230" t="s">
        <v>184</v>
      </c>
    </row>
    <row r="204" spans="1:65" s="2" customFormat="1" ht="21.75" customHeight="1">
      <c r="A204" s="34"/>
      <c r="B204" s="35"/>
      <c r="C204" s="205" t="s">
        <v>331</v>
      </c>
      <c r="D204" s="205" t="s">
        <v>187</v>
      </c>
      <c r="E204" s="206" t="s">
        <v>510</v>
      </c>
      <c r="F204" s="207" t="s">
        <v>511</v>
      </c>
      <c r="G204" s="208" t="s">
        <v>243</v>
      </c>
      <c r="H204" s="209">
        <v>2.2109999999999999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191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191</v>
      </c>
      <c r="BM204" s="217" t="s">
        <v>761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762</v>
      </c>
      <c r="G205" s="220"/>
      <c r="H205" s="224">
        <v>2.2109999999999999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21.75" customHeight="1">
      <c r="A206" s="34"/>
      <c r="B206" s="35"/>
      <c r="C206" s="205" t="s">
        <v>337</v>
      </c>
      <c r="D206" s="205" t="s">
        <v>187</v>
      </c>
      <c r="E206" s="206" t="s">
        <v>763</v>
      </c>
      <c r="F206" s="207" t="s">
        <v>764</v>
      </c>
      <c r="G206" s="208" t="s">
        <v>243</v>
      </c>
      <c r="H206" s="209">
        <v>0.317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191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191</v>
      </c>
      <c r="BM206" s="217" t="s">
        <v>765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766</v>
      </c>
      <c r="G207" s="220"/>
      <c r="H207" s="224">
        <v>0.317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2" customFormat="1" ht="21.75" customHeight="1">
      <c r="A208" s="34"/>
      <c r="B208" s="35"/>
      <c r="C208" s="205" t="s">
        <v>343</v>
      </c>
      <c r="D208" s="205" t="s">
        <v>187</v>
      </c>
      <c r="E208" s="206" t="s">
        <v>255</v>
      </c>
      <c r="F208" s="207" t="s">
        <v>256</v>
      </c>
      <c r="G208" s="208" t="s">
        <v>243</v>
      </c>
      <c r="H208" s="209">
        <v>1.2549999999999999</v>
      </c>
      <c r="I208" s="210"/>
      <c r="J208" s="211">
        <f>ROUND(I208*H208,2)</f>
        <v>0</v>
      </c>
      <c r="K208" s="212"/>
      <c r="L208" s="39"/>
      <c r="M208" s="213" t="s">
        <v>1</v>
      </c>
      <c r="N208" s="214" t="s">
        <v>41</v>
      </c>
      <c r="O208" s="71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191</v>
      </c>
      <c r="AT208" s="217" t="s">
        <v>187</v>
      </c>
      <c r="AU208" s="217" t="s">
        <v>86</v>
      </c>
      <c r="AY208" s="17" t="s">
        <v>184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7" t="s">
        <v>84</v>
      </c>
      <c r="BK208" s="218">
        <f>ROUND(I208*H208,2)</f>
        <v>0</v>
      </c>
      <c r="BL208" s="17" t="s">
        <v>191</v>
      </c>
      <c r="BM208" s="217" t="s">
        <v>767</v>
      </c>
    </row>
    <row r="209" spans="1:65" s="13" customFormat="1" ht="11.25">
      <c r="B209" s="219"/>
      <c r="C209" s="220"/>
      <c r="D209" s="221" t="s">
        <v>193</v>
      </c>
      <c r="E209" s="222" t="s">
        <v>1</v>
      </c>
      <c r="F209" s="223" t="s">
        <v>768</v>
      </c>
      <c r="G209" s="220"/>
      <c r="H209" s="224">
        <v>1.2549999999999999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193</v>
      </c>
      <c r="AU209" s="230" t="s">
        <v>86</v>
      </c>
      <c r="AV209" s="13" t="s">
        <v>86</v>
      </c>
      <c r="AW209" s="13" t="s">
        <v>32</v>
      </c>
      <c r="AX209" s="13" t="s">
        <v>84</v>
      </c>
      <c r="AY209" s="230" t="s">
        <v>184</v>
      </c>
    </row>
    <row r="210" spans="1:65" s="2" customFormat="1" ht="21.75" customHeight="1">
      <c r="A210" s="34"/>
      <c r="B210" s="35"/>
      <c r="C210" s="205" t="s">
        <v>347</v>
      </c>
      <c r="D210" s="205" t="s">
        <v>187</v>
      </c>
      <c r="E210" s="206" t="s">
        <v>516</v>
      </c>
      <c r="F210" s="207" t="s">
        <v>517</v>
      </c>
      <c r="G210" s="208" t="s">
        <v>243</v>
      </c>
      <c r="H210" s="209">
        <v>1.407</v>
      </c>
      <c r="I210" s="210"/>
      <c r="J210" s="211">
        <f>ROUND(I210*H210,2)</f>
        <v>0</v>
      </c>
      <c r="K210" s="212"/>
      <c r="L210" s="39"/>
      <c r="M210" s="213" t="s">
        <v>1</v>
      </c>
      <c r="N210" s="214" t="s">
        <v>41</v>
      </c>
      <c r="O210" s="71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191</v>
      </c>
      <c r="AT210" s="217" t="s">
        <v>187</v>
      </c>
      <c r="AU210" s="217" t="s">
        <v>86</v>
      </c>
      <c r="AY210" s="17" t="s">
        <v>184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7" t="s">
        <v>84</v>
      </c>
      <c r="BK210" s="218">
        <f>ROUND(I210*H210,2)</f>
        <v>0</v>
      </c>
      <c r="BL210" s="17" t="s">
        <v>191</v>
      </c>
      <c r="BM210" s="217" t="s">
        <v>769</v>
      </c>
    </row>
    <row r="211" spans="1:65" s="13" customFormat="1" ht="11.25">
      <c r="B211" s="219"/>
      <c r="C211" s="220"/>
      <c r="D211" s="221" t="s">
        <v>193</v>
      </c>
      <c r="E211" s="222" t="s">
        <v>1</v>
      </c>
      <c r="F211" s="223" t="s">
        <v>770</v>
      </c>
      <c r="G211" s="220"/>
      <c r="H211" s="224">
        <v>1.407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193</v>
      </c>
      <c r="AU211" s="230" t="s">
        <v>86</v>
      </c>
      <c r="AV211" s="13" t="s">
        <v>86</v>
      </c>
      <c r="AW211" s="13" t="s">
        <v>32</v>
      </c>
      <c r="AX211" s="13" t="s">
        <v>84</v>
      </c>
      <c r="AY211" s="230" t="s">
        <v>184</v>
      </c>
    </row>
    <row r="212" spans="1:65" s="2" customFormat="1" ht="21.75" customHeight="1">
      <c r="A212" s="34"/>
      <c r="B212" s="35"/>
      <c r="C212" s="205" t="s">
        <v>352</v>
      </c>
      <c r="D212" s="205" t="s">
        <v>187</v>
      </c>
      <c r="E212" s="206" t="s">
        <v>520</v>
      </c>
      <c r="F212" s="207" t="s">
        <v>521</v>
      </c>
      <c r="G212" s="208" t="s">
        <v>243</v>
      </c>
      <c r="H212" s="209">
        <v>0.04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191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191</v>
      </c>
      <c r="BM212" s="217" t="s">
        <v>771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394</v>
      </c>
      <c r="G213" s="220"/>
      <c r="H213" s="224">
        <v>0.04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84</v>
      </c>
      <c r="AY213" s="230" t="s">
        <v>184</v>
      </c>
    </row>
    <row r="214" spans="1:65" s="12" customFormat="1" ht="22.9" customHeight="1">
      <c r="B214" s="189"/>
      <c r="C214" s="190"/>
      <c r="D214" s="191" t="s">
        <v>75</v>
      </c>
      <c r="E214" s="203" t="s">
        <v>259</v>
      </c>
      <c r="F214" s="203" t="s">
        <v>260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P215</f>
        <v>0</v>
      </c>
      <c r="Q214" s="197"/>
      <c r="R214" s="198">
        <f>R215</f>
        <v>0</v>
      </c>
      <c r="S214" s="197"/>
      <c r="T214" s="199">
        <f>T215</f>
        <v>0</v>
      </c>
      <c r="AR214" s="200" t="s">
        <v>84</v>
      </c>
      <c r="AT214" s="201" t="s">
        <v>75</v>
      </c>
      <c r="AU214" s="201" t="s">
        <v>84</v>
      </c>
      <c r="AY214" s="200" t="s">
        <v>184</v>
      </c>
      <c r="BK214" s="202">
        <f>BK215</f>
        <v>0</v>
      </c>
    </row>
    <row r="215" spans="1:65" s="2" customFormat="1" ht="16.5" customHeight="1">
      <c r="A215" s="34"/>
      <c r="B215" s="35"/>
      <c r="C215" s="205" t="s">
        <v>357</v>
      </c>
      <c r="D215" s="205" t="s">
        <v>187</v>
      </c>
      <c r="E215" s="206" t="s">
        <v>261</v>
      </c>
      <c r="F215" s="207" t="s">
        <v>262</v>
      </c>
      <c r="G215" s="208" t="s">
        <v>243</v>
      </c>
      <c r="H215" s="209">
        <v>6.2530000000000001</v>
      </c>
      <c r="I215" s="210"/>
      <c r="J215" s="211">
        <f>ROUND(I215*H215,2)</f>
        <v>0</v>
      </c>
      <c r="K215" s="212"/>
      <c r="L215" s="39"/>
      <c r="M215" s="213" t="s">
        <v>1</v>
      </c>
      <c r="N215" s="214" t="s">
        <v>41</v>
      </c>
      <c r="O215" s="71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191</v>
      </c>
      <c r="AT215" s="217" t="s">
        <v>187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191</v>
      </c>
      <c r="BM215" s="217" t="s">
        <v>772</v>
      </c>
    </row>
    <row r="216" spans="1:65" s="12" customFormat="1" ht="25.9" customHeight="1">
      <c r="B216" s="189"/>
      <c r="C216" s="190"/>
      <c r="D216" s="191" t="s">
        <v>75</v>
      </c>
      <c r="E216" s="192" t="s">
        <v>264</v>
      </c>
      <c r="F216" s="192" t="s">
        <v>265</v>
      </c>
      <c r="G216" s="190"/>
      <c r="H216" s="190"/>
      <c r="I216" s="193"/>
      <c r="J216" s="194">
        <f>BK216</f>
        <v>0</v>
      </c>
      <c r="K216" s="190"/>
      <c r="L216" s="195"/>
      <c r="M216" s="196"/>
      <c r="N216" s="197"/>
      <c r="O216" s="197"/>
      <c r="P216" s="198">
        <f>P217+P237+SUM(P249:P251)+P273+P294+P299</f>
        <v>0</v>
      </c>
      <c r="Q216" s="197"/>
      <c r="R216" s="198">
        <f>R217+R237+SUM(R249:R251)+R273+R294+R299</f>
        <v>1.1312560499999997</v>
      </c>
      <c r="S216" s="197"/>
      <c r="T216" s="199">
        <f>T217+T237+SUM(T249:T251)+T273+T294+T299</f>
        <v>0.91061325000000004</v>
      </c>
      <c r="AR216" s="200" t="s">
        <v>86</v>
      </c>
      <c r="AT216" s="201" t="s">
        <v>75</v>
      </c>
      <c r="AU216" s="201" t="s">
        <v>76</v>
      </c>
      <c r="AY216" s="200" t="s">
        <v>184</v>
      </c>
      <c r="BK216" s="202">
        <f>BK217+BK237+SUM(BK249:BK251)+BK273+BK294+BK299</f>
        <v>0</v>
      </c>
    </row>
    <row r="217" spans="1:65" s="12" customFormat="1" ht="22.9" customHeight="1">
      <c r="B217" s="189"/>
      <c r="C217" s="190"/>
      <c r="D217" s="191" t="s">
        <v>75</v>
      </c>
      <c r="E217" s="203" t="s">
        <v>525</v>
      </c>
      <c r="F217" s="203" t="s">
        <v>526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SUM(P218:P236)</f>
        <v>0</v>
      </c>
      <c r="Q217" s="197"/>
      <c r="R217" s="198">
        <f>SUM(R218:R236)</f>
        <v>8.6447799999999991E-2</v>
      </c>
      <c r="S217" s="197"/>
      <c r="T217" s="199">
        <f>SUM(T218:T236)</f>
        <v>4.0200000000000007E-2</v>
      </c>
      <c r="AR217" s="200" t="s">
        <v>86</v>
      </c>
      <c r="AT217" s="201" t="s">
        <v>75</v>
      </c>
      <c r="AU217" s="201" t="s">
        <v>84</v>
      </c>
      <c r="AY217" s="200" t="s">
        <v>184</v>
      </c>
      <c r="BK217" s="202">
        <f>SUM(BK218:BK236)</f>
        <v>0</v>
      </c>
    </row>
    <row r="218" spans="1:65" s="2" customFormat="1" ht="21.75" customHeight="1">
      <c r="A218" s="34"/>
      <c r="B218" s="35"/>
      <c r="C218" s="205" t="s">
        <v>360</v>
      </c>
      <c r="D218" s="205" t="s">
        <v>187</v>
      </c>
      <c r="E218" s="206" t="s">
        <v>527</v>
      </c>
      <c r="F218" s="207" t="s">
        <v>528</v>
      </c>
      <c r="G218" s="208" t="s">
        <v>190</v>
      </c>
      <c r="H218" s="209">
        <v>10.050000000000001</v>
      </c>
      <c r="I218" s="210"/>
      <c r="J218" s="211">
        <f>ROUND(I218*H218,2)</f>
        <v>0</v>
      </c>
      <c r="K218" s="212"/>
      <c r="L218" s="39"/>
      <c r="M218" s="213" t="s">
        <v>1</v>
      </c>
      <c r="N218" s="214" t="s">
        <v>41</v>
      </c>
      <c r="O218" s="71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128</v>
      </c>
      <c r="AT218" s="217" t="s">
        <v>187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773</v>
      </c>
    </row>
    <row r="219" spans="1:65" s="13" customFormat="1" ht="11.25">
      <c r="B219" s="219"/>
      <c r="C219" s="220"/>
      <c r="D219" s="221" t="s">
        <v>193</v>
      </c>
      <c r="E219" s="222" t="s">
        <v>1</v>
      </c>
      <c r="F219" s="223" t="s">
        <v>137</v>
      </c>
      <c r="G219" s="220"/>
      <c r="H219" s="224">
        <v>10.050000000000001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193</v>
      </c>
      <c r="AU219" s="230" t="s">
        <v>86</v>
      </c>
      <c r="AV219" s="13" t="s">
        <v>86</v>
      </c>
      <c r="AW219" s="13" t="s">
        <v>32</v>
      </c>
      <c r="AX219" s="13" t="s">
        <v>84</v>
      </c>
      <c r="AY219" s="230" t="s">
        <v>184</v>
      </c>
    </row>
    <row r="220" spans="1:65" s="2" customFormat="1" ht="16.5" customHeight="1">
      <c r="A220" s="34"/>
      <c r="B220" s="35"/>
      <c r="C220" s="231" t="s">
        <v>364</v>
      </c>
      <c r="D220" s="231" t="s">
        <v>225</v>
      </c>
      <c r="E220" s="232" t="s">
        <v>530</v>
      </c>
      <c r="F220" s="233" t="s">
        <v>531</v>
      </c>
      <c r="G220" s="234" t="s">
        <v>243</v>
      </c>
      <c r="H220" s="235">
        <v>3.0000000000000001E-3</v>
      </c>
      <c r="I220" s="236"/>
      <c r="J220" s="237">
        <f>ROUND(I220*H220,2)</f>
        <v>0</v>
      </c>
      <c r="K220" s="238"/>
      <c r="L220" s="239"/>
      <c r="M220" s="240" t="s">
        <v>1</v>
      </c>
      <c r="N220" s="241" t="s">
        <v>41</v>
      </c>
      <c r="O220" s="71"/>
      <c r="P220" s="215">
        <f>O220*H220</f>
        <v>0</v>
      </c>
      <c r="Q220" s="215">
        <v>1</v>
      </c>
      <c r="R220" s="215">
        <f>Q220*H220</f>
        <v>3.0000000000000001E-3</v>
      </c>
      <c r="S220" s="215">
        <v>0</v>
      </c>
      <c r="T220" s="21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7" t="s">
        <v>280</v>
      </c>
      <c r="AT220" s="217" t="s">
        <v>225</v>
      </c>
      <c r="AU220" s="217" t="s">
        <v>86</v>
      </c>
      <c r="AY220" s="17" t="s">
        <v>184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128</v>
      </c>
      <c r="BM220" s="217" t="s">
        <v>774</v>
      </c>
    </row>
    <row r="221" spans="1:65" s="13" customFormat="1" ht="11.25">
      <c r="B221" s="219"/>
      <c r="C221" s="220"/>
      <c r="D221" s="221" t="s">
        <v>193</v>
      </c>
      <c r="E221" s="220"/>
      <c r="F221" s="223" t="s">
        <v>775</v>
      </c>
      <c r="G221" s="220"/>
      <c r="H221" s="224">
        <v>3.0000000000000001E-3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193</v>
      </c>
      <c r="AU221" s="230" t="s">
        <v>86</v>
      </c>
      <c r="AV221" s="13" t="s">
        <v>86</v>
      </c>
      <c r="AW221" s="13" t="s">
        <v>4</v>
      </c>
      <c r="AX221" s="13" t="s">
        <v>84</v>
      </c>
      <c r="AY221" s="230" t="s">
        <v>184</v>
      </c>
    </row>
    <row r="222" spans="1:65" s="2" customFormat="1" ht="21.75" customHeight="1">
      <c r="A222" s="34"/>
      <c r="B222" s="35"/>
      <c r="C222" s="205" t="s">
        <v>538</v>
      </c>
      <c r="D222" s="205" t="s">
        <v>187</v>
      </c>
      <c r="E222" s="206" t="s">
        <v>534</v>
      </c>
      <c r="F222" s="207" t="s">
        <v>535</v>
      </c>
      <c r="G222" s="208" t="s">
        <v>190</v>
      </c>
      <c r="H222" s="209">
        <v>2.54</v>
      </c>
      <c r="I222" s="210"/>
      <c r="J222" s="211">
        <f>ROUND(I222*H222,2)</f>
        <v>0</v>
      </c>
      <c r="K222" s="212"/>
      <c r="L222" s="39"/>
      <c r="M222" s="213" t="s">
        <v>1</v>
      </c>
      <c r="N222" s="214" t="s">
        <v>41</v>
      </c>
      <c r="O222" s="71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128</v>
      </c>
      <c r="AT222" s="217" t="s">
        <v>187</v>
      </c>
      <c r="AU222" s="217" t="s">
        <v>86</v>
      </c>
      <c r="AY222" s="17" t="s">
        <v>184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128</v>
      </c>
      <c r="BM222" s="217" t="s">
        <v>776</v>
      </c>
    </row>
    <row r="223" spans="1:65" s="13" customFormat="1" ht="11.25">
      <c r="B223" s="219"/>
      <c r="C223" s="220"/>
      <c r="D223" s="221" t="s">
        <v>193</v>
      </c>
      <c r="E223" s="222" t="s">
        <v>1</v>
      </c>
      <c r="F223" s="223" t="s">
        <v>777</v>
      </c>
      <c r="G223" s="220"/>
      <c r="H223" s="224">
        <v>2.54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193</v>
      </c>
      <c r="AU223" s="230" t="s">
        <v>86</v>
      </c>
      <c r="AV223" s="13" t="s">
        <v>86</v>
      </c>
      <c r="AW223" s="13" t="s">
        <v>32</v>
      </c>
      <c r="AX223" s="13" t="s">
        <v>84</v>
      </c>
      <c r="AY223" s="230" t="s">
        <v>184</v>
      </c>
    </row>
    <row r="224" spans="1:65" s="2" customFormat="1" ht="16.5" customHeight="1">
      <c r="A224" s="34"/>
      <c r="B224" s="35"/>
      <c r="C224" s="231" t="s">
        <v>541</v>
      </c>
      <c r="D224" s="231" t="s">
        <v>225</v>
      </c>
      <c r="E224" s="232" t="s">
        <v>530</v>
      </c>
      <c r="F224" s="233" t="s">
        <v>531</v>
      </c>
      <c r="G224" s="234" t="s">
        <v>243</v>
      </c>
      <c r="H224" s="235">
        <v>1E-3</v>
      </c>
      <c r="I224" s="236"/>
      <c r="J224" s="237">
        <f>ROUND(I224*H224,2)</f>
        <v>0</v>
      </c>
      <c r="K224" s="238"/>
      <c r="L224" s="239"/>
      <c r="M224" s="240" t="s">
        <v>1</v>
      </c>
      <c r="N224" s="241" t="s">
        <v>41</v>
      </c>
      <c r="O224" s="71"/>
      <c r="P224" s="215">
        <f>O224*H224</f>
        <v>0</v>
      </c>
      <c r="Q224" s="215">
        <v>1</v>
      </c>
      <c r="R224" s="215">
        <f>Q224*H224</f>
        <v>1E-3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280</v>
      </c>
      <c r="AT224" s="217" t="s">
        <v>225</v>
      </c>
      <c r="AU224" s="217" t="s">
        <v>86</v>
      </c>
      <c r="AY224" s="17" t="s">
        <v>184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128</v>
      </c>
      <c r="BM224" s="217" t="s">
        <v>778</v>
      </c>
    </row>
    <row r="225" spans="1:65" s="13" customFormat="1" ht="11.25">
      <c r="B225" s="219"/>
      <c r="C225" s="220"/>
      <c r="D225" s="221" t="s">
        <v>193</v>
      </c>
      <c r="E225" s="220"/>
      <c r="F225" s="223" t="s">
        <v>779</v>
      </c>
      <c r="G225" s="220"/>
      <c r="H225" s="224">
        <v>1E-3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193</v>
      </c>
      <c r="AU225" s="230" t="s">
        <v>86</v>
      </c>
      <c r="AV225" s="13" t="s">
        <v>86</v>
      </c>
      <c r="AW225" s="13" t="s">
        <v>4</v>
      </c>
      <c r="AX225" s="13" t="s">
        <v>84</v>
      </c>
      <c r="AY225" s="230" t="s">
        <v>184</v>
      </c>
    </row>
    <row r="226" spans="1:65" s="2" customFormat="1" ht="16.5" customHeight="1">
      <c r="A226" s="34"/>
      <c r="B226" s="35"/>
      <c r="C226" s="205" t="s">
        <v>545</v>
      </c>
      <c r="D226" s="205" t="s">
        <v>187</v>
      </c>
      <c r="E226" s="206" t="s">
        <v>542</v>
      </c>
      <c r="F226" s="207" t="s">
        <v>543</v>
      </c>
      <c r="G226" s="208" t="s">
        <v>190</v>
      </c>
      <c r="H226" s="209">
        <v>10.050000000000001</v>
      </c>
      <c r="I226" s="210"/>
      <c r="J226" s="211">
        <f>ROUND(I226*H226,2)</f>
        <v>0</v>
      </c>
      <c r="K226" s="212"/>
      <c r="L226" s="39"/>
      <c r="M226" s="213" t="s">
        <v>1</v>
      </c>
      <c r="N226" s="214" t="s">
        <v>41</v>
      </c>
      <c r="O226" s="71"/>
      <c r="P226" s="215">
        <f>O226*H226</f>
        <v>0</v>
      </c>
      <c r="Q226" s="215">
        <v>0</v>
      </c>
      <c r="R226" s="215">
        <f>Q226*H226</f>
        <v>0</v>
      </c>
      <c r="S226" s="215">
        <v>4.0000000000000001E-3</v>
      </c>
      <c r="T226" s="216">
        <f>S226*H226</f>
        <v>4.0200000000000007E-2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128</v>
      </c>
      <c r="AT226" s="217" t="s">
        <v>187</v>
      </c>
      <c r="AU226" s="217" t="s">
        <v>86</v>
      </c>
      <c r="AY226" s="17" t="s">
        <v>184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128</v>
      </c>
      <c r="BM226" s="217" t="s">
        <v>780</v>
      </c>
    </row>
    <row r="227" spans="1:65" s="13" customFormat="1" ht="11.25">
      <c r="B227" s="219"/>
      <c r="C227" s="220"/>
      <c r="D227" s="221" t="s">
        <v>193</v>
      </c>
      <c r="E227" s="222" t="s">
        <v>1</v>
      </c>
      <c r="F227" s="223" t="s">
        <v>137</v>
      </c>
      <c r="G227" s="220"/>
      <c r="H227" s="224">
        <v>10.050000000000001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193</v>
      </c>
      <c r="AU227" s="230" t="s">
        <v>86</v>
      </c>
      <c r="AV227" s="13" t="s">
        <v>86</v>
      </c>
      <c r="AW227" s="13" t="s">
        <v>32</v>
      </c>
      <c r="AX227" s="13" t="s">
        <v>84</v>
      </c>
      <c r="AY227" s="230" t="s">
        <v>184</v>
      </c>
    </row>
    <row r="228" spans="1:65" s="2" customFormat="1" ht="21.75" customHeight="1">
      <c r="A228" s="34"/>
      <c r="B228" s="35"/>
      <c r="C228" s="205" t="s">
        <v>549</v>
      </c>
      <c r="D228" s="205" t="s">
        <v>187</v>
      </c>
      <c r="E228" s="206" t="s">
        <v>546</v>
      </c>
      <c r="F228" s="207" t="s">
        <v>547</v>
      </c>
      <c r="G228" s="208" t="s">
        <v>190</v>
      </c>
      <c r="H228" s="209">
        <v>10.050000000000001</v>
      </c>
      <c r="I228" s="210"/>
      <c r="J228" s="211">
        <f>ROUND(I228*H228,2)</f>
        <v>0</v>
      </c>
      <c r="K228" s="212"/>
      <c r="L228" s="39"/>
      <c r="M228" s="213" t="s">
        <v>1</v>
      </c>
      <c r="N228" s="214" t="s">
        <v>41</v>
      </c>
      <c r="O228" s="71"/>
      <c r="P228" s="215">
        <f>O228*H228</f>
        <v>0</v>
      </c>
      <c r="Q228" s="215">
        <v>4.0000000000000002E-4</v>
      </c>
      <c r="R228" s="215">
        <f>Q228*H228</f>
        <v>4.0200000000000001E-3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128</v>
      </c>
      <c r="AT228" s="217" t="s">
        <v>187</v>
      </c>
      <c r="AU228" s="217" t="s">
        <v>86</v>
      </c>
      <c r="AY228" s="17" t="s">
        <v>184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128</v>
      </c>
      <c r="BM228" s="217" t="s">
        <v>781</v>
      </c>
    </row>
    <row r="229" spans="1:65" s="13" customFormat="1" ht="11.25">
      <c r="B229" s="219"/>
      <c r="C229" s="220"/>
      <c r="D229" s="221" t="s">
        <v>193</v>
      </c>
      <c r="E229" s="222" t="s">
        <v>1</v>
      </c>
      <c r="F229" s="223" t="s">
        <v>137</v>
      </c>
      <c r="G229" s="220"/>
      <c r="H229" s="224">
        <v>10.050000000000001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193</v>
      </c>
      <c r="AU229" s="230" t="s">
        <v>86</v>
      </c>
      <c r="AV229" s="13" t="s">
        <v>86</v>
      </c>
      <c r="AW229" s="13" t="s">
        <v>32</v>
      </c>
      <c r="AX229" s="13" t="s">
        <v>84</v>
      </c>
      <c r="AY229" s="230" t="s">
        <v>184</v>
      </c>
    </row>
    <row r="230" spans="1:65" s="2" customFormat="1" ht="21.75" customHeight="1">
      <c r="A230" s="34"/>
      <c r="B230" s="35"/>
      <c r="C230" s="231" t="s">
        <v>554</v>
      </c>
      <c r="D230" s="231" t="s">
        <v>225</v>
      </c>
      <c r="E230" s="232" t="s">
        <v>550</v>
      </c>
      <c r="F230" s="233" t="s">
        <v>551</v>
      </c>
      <c r="G230" s="234" t="s">
        <v>190</v>
      </c>
      <c r="H230" s="235">
        <v>11.558</v>
      </c>
      <c r="I230" s="236"/>
      <c r="J230" s="237">
        <f>ROUND(I230*H230,2)</f>
        <v>0</v>
      </c>
      <c r="K230" s="238"/>
      <c r="L230" s="239"/>
      <c r="M230" s="240" t="s">
        <v>1</v>
      </c>
      <c r="N230" s="241" t="s">
        <v>41</v>
      </c>
      <c r="O230" s="71"/>
      <c r="P230" s="215">
        <f>O230*H230</f>
        <v>0</v>
      </c>
      <c r="Q230" s="215">
        <v>5.3E-3</v>
      </c>
      <c r="R230" s="215">
        <f>Q230*H230</f>
        <v>6.1257399999999997E-2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280</v>
      </c>
      <c r="AT230" s="217" t="s">
        <v>225</v>
      </c>
      <c r="AU230" s="217" t="s">
        <v>86</v>
      </c>
      <c r="AY230" s="17" t="s">
        <v>184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128</v>
      </c>
      <c r="BM230" s="217" t="s">
        <v>782</v>
      </c>
    </row>
    <row r="231" spans="1:65" s="13" customFormat="1" ht="11.25">
      <c r="B231" s="219"/>
      <c r="C231" s="220"/>
      <c r="D231" s="221" t="s">
        <v>193</v>
      </c>
      <c r="E231" s="220"/>
      <c r="F231" s="223" t="s">
        <v>783</v>
      </c>
      <c r="G231" s="220"/>
      <c r="H231" s="224">
        <v>11.558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193</v>
      </c>
      <c r="AU231" s="230" t="s">
        <v>86</v>
      </c>
      <c r="AV231" s="13" t="s">
        <v>86</v>
      </c>
      <c r="AW231" s="13" t="s">
        <v>4</v>
      </c>
      <c r="AX231" s="13" t="s">
        <v>84</v>
      </c>
      <c r="AY231" s="230" t="s">
        <v>184</v>
      </c>
    </row>
    <row r="232" spans="1:65" s="2" customFormat="1" ht="21.75" customHeight="1">
      <c r="A232" s="34"/>
      <c r="B232" s="35"/>
      <c r="C232" s="205" t="s">
        <v>558</v>
      </c>
      <c r="D232" s="205" t="s">
        <v>187</v>
      </c>
      <c r="E232" s="206" t="s">
        <v>555</v>
      </c>
      <c r="F232" s="207" t="s">
        <v>556</v>
      </c>
      <c r="G232" s="208" t="s">
        <v>190</v>
      </c>
      <c r="H232" s="209">
        <v>2.54</v>
      </c>
      <c r="I232" s="210"/>
      <c r="J232" s="211">
        <f>ROUND(I232*H232,2)</f>
        <v>0</v>
      </c>
      <c r="K232" s="212"/>
      <c r="L232" s="39"/>
      <c r="M232" s="213" t="s">
        <v>1</v>
      </c>
      <c r="N232" s="214" t="s">
        <v>41</v>
      </c>
      <c r="O232" s="71"/>
      <c r="P232" s="215">
        <f>O232*H232</f>
        <v>0</v>
      </c>
      <c r="Q232" s="215">
        <v>4.0000000000000002E-4</v>
      </c>
      <c r="R232" s="215">
        <f>Q232*H232</f>
        <v>1.016E-3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128</v>
      </c>
      <c r="AT232" s="217" t="s">
        <v>187</v>
      </c>
      <c r="AU232" s="217" t="s">
        <v>86</v>
      </c>
      <c r="AY232" s="17" t="s">
        <v>184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128</v>
      </c>
      <c r="BM232" s="217" t="s">
        <v>784</v>
      </c>
    </row>
    <row r="233" spans="1:65" s="13" customFormat="1" ht="11.25">
      <c r="B233" s="219"/>
      <c r="C233" s="220"/>
      <c r="D233" s="221" t="s">
        <v>193</v>
      </c>
      <c r="E233" s="222" t="s">
        <v>1</v>
      </c>
      <c r="F233" s="223" t="s">
        <v>777</v>
      </c>
      <c r="G233" s="220"/>
      <c r="H233" s="224">
        <v>2.54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193</v>
      </c>
      <c r="AU233" s="230" t="s">
        <v>86</v>
      </c>
      <c r="AV233" s="13" t="s">
        <v>86</v>
      </c>
      <c r="AW233" s="13" t="s">
        <v>32</v>
      </c>
      <c r="AX233" s="13" t="s">
        <v>84</v>
      </c>
      <c r="AY233" s="230" t="s">
        <v>184</v>
      </c>
    </row>
    <row r="234" spans="1:65" s="2" customFormat="1" ht="21.75" customHeight="1">
      <c r="A234" s="34"/>
      <c r="B234" s="35"/>
      <c r="C234" s="231" t="s">
        <v>561</v>
      </c>
      <c r="D234" s="231" t="s">
        <v>225</v>
      </c>
      <c r="E234" s="232" t="s">
        <v>550</v>
      </c>
      <c r="F234" s="233" t="s">
        <v>551</v>
      </c>
      <c r="G234" s="234" t="s">
        <v>190</v>
      </c>
      <c r="H234" s="235">
        <v>3.048</v>
      </c>
      <c r="I234" s="236"/>
      <c r="J234" s="237">
        <f>ROUND(I234*H234,2)</f>
        <v>0</v>
      </c>
      <c r="K234" s="238"/>
      <c r="L234" s="239"/>
      <c r="M234" s="240" t="s">
        <v>1</v>
      </c>
      <c r="N234" s="241" t="s">
        <v>41</v>
      </c>
      <c r="O234" s="71"/>
      <c r="P234" s="215">
        <f>O234*H234</f>
        <v>0</v>
      </c>
      <c r="Q234" s="215">
        <v>5.3E-3</v>
      </c>
      <c r="R234" s="215">
        <f>Q234*H234</f>
        <v>1.6154399999999999E-2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280</v>
      </c>
      <c r="AT234" s="217" t="s">
        <v>225</v>
      </c>
      <c r="AU234" s="217" t="s">
        <v>86</v>
      </c>
      <c r="AY234" s="17" t="s">
        <v>184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128</v>
      </c>
      <c r="BM234" s="217" t="s">
        <v>785</v>
      </c>
    </row>
    <row r="235" spans="1:65" s="13" customFormat="1" ht="11.25">
      <c r="B235" s="219"/>
      <c r="C235" s="220"/>
      <c r="D235" s="221" t="s">
        <v>193</v>
      </c>
      <c r="E235" s="220"/>
      <c r="F235" s="223" t="s">
        <v>786</v>
      </c>
      <c r="G235" s="220"/>
      <c r="H235" s="224">
        <v>3.048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193</v>
      </c>
      <c r="AU235" s="230" t="s">
        <v>86</v>
      </c>
      <c r="AV235" s="13" t="s">
        <v>86</v>
      </c>
      <c r="AW235" s="13" t="s">
        <v>4</v>
      </c>
      <c r="AX235" s="13" t="s">
        <v>84</v>
      </c>
      <c r="AY235" s="230" t="s">
        <v>184</v>
      </c>
    </row>
    <row r="236" spans="1:65" s="2" customFormat="1" ht="21.75" customHeight="1">
      <c r="A236" s="34"/>
      <c r="B236" s="35"/>
      <c r="C236" s="205" t="s">
        <v>568</v>
      </c>
      <c r="D236" s="205" t="s">
        <v>187</v>
      </c>
      <c r="E236" s="206" t="s">
        <v>562</v>
      </c>
      <c r="F236" s="207" t="s">
        <v>563</v>
      </c>
      <c r="G236" s="208" t="s">
        <v>564</v>
      </c>
      <c r="H236" s="256"/>
      <c r="I236" s="210"/>
      <c r="J236" s="211">
        <f>ROUND(I236*H236,2)</f>
        <v>0</v>
      </c>
      <c r="K236" s="212"/>
      <c r="L236" s="39"/>
      <c r="M236" s="213" t="s">
        <v>1</v>
      </c>
      <c r="N236" s="214" t="s">
        <v>41</v>
      </c>
      <c r="O236" s="71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128</v>
      </c>
      <c r="AT236" s="217" t="s">
        <v>187</v>
      </c>
      <c r="AU236" s="217" t="s">
        <v>86</v>
      </c>
      <c r="AY236" s="17" t="s">
        <v>184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128</v>
      </c>
      <c r="BM236" s="217" t="s">
        <v>787</v>
      </c>
    </row>
    <row r="237" spans="1:65" s="12" customFormat="1" ht="22.9" customHeight="1">
      <c r="B237" s="189"/>
      <c r="C237" s="190"/>
      <c r="D237" s="191" t="s">
        <v>75</v>
      </c>
      <c r="E237" s="203" t="s">
        <v>566</v>
      </c>
      <c r="F237" s="203" t="s">
        <v>567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SUM(P238:P248)</f>
        <v>0</v>
      </c>
      <c r="Q237" s="197"/>
      <c r="R237" s="198">
        <f>SUM(R238:R248)</f>
        <v>4.1706599999999996E-2</v>
      </c>
      <c r="S237" s="197"/>
      <c r="T237" s="199">
        <f>SUM(T238:T248)</f>
        <v>0</v>
      </c>
      <c r="AR237" s="200" t="s">
        <v>86</v>
      </c>
      <c r="AT237" s="201" t="s">
        <v>75</v>
      </c>
      <c r="AU237" s="201" t="s">
        <v>84</v>
      </c>
      <c r="AY237" s="200" t="s">
        <v>184</v>
      </c>
      <c r="BK237" s="202">
        <f>SUM(BK238:BK248)</f>
        <v>0</v>
      </c>
    </row>
    <row r="238" spans="1:65" s="2" customFormat="1" ht="21.75" customHeight="1">
      <c r="A238" s="34"/>
      <c r="B238" s="35"/>
      <c r="C238" s="205" t="s">
        <v>572</v>
      </c>
      <c r="D238" s="205" t="s">
        <v>187</v>
      </c>
      <c r="E238" s="206" t="s">
        <v>569</v>
      </c>
      <c r="F238" s="207" t="s">
        <v>570</v>
      </c>
      <c r="G238" s="208" t="s">
        <v>190</v>
      </c>
      <c r="H238" s="209">
        <v>10.050000000000001</v>
      </c>
      <c r="I238" s="210"/>
      <c r="J238" s="211">
        <f>ROUND(I238*H238,2)</f>
        <v>0</v>
      </c>
      <c r="K238" s="212"/>
      <c r="L238" s="39"/>
      <c r="M238" s="213" t="s">
        <v>1</v>
      </c>
      <c r="N238" s="214" t="s">
        <v>41</v>
      </c>
      <c r="O238" s="71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128</v>
      </c>
      <c r="AT238" s="217" t="s">
        <v>187</v>
      </c>
      <c r="AU238" s="217" t="s">
        <v>86</v>
      </c>
      <c r="AY238" s="17" t="s">
        <v>184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128</v>
      </c>
      <c r="BM238" s="217" t="s">
        <v>788</v>
      </c>
    </row>
    <row r="239" spans="1:65" s="13" customFormat="1" ht="11.25">
      <c r="B239" s="219"/>
      <c r="C239" s="220"/>
      <c r="D239" s="221" t="s">
        <v>193</v>
      </c>
      <c r="E239" s="222" t="s">
        <v>1</v>
      </c>
      <c r="F239" s="223" t="s">
        <v>137</v>
      </c>
      <c r="G239" s="220"/>
      <c r="H239" s="224">
        <v>10.050000000000001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193</v>
      </c>
      <c r="AU239" s="230" t="s">
        <v>86</v>
      </c>
      <c r="AV239" s="13" t="s">
        <v>86</v>
      </c>
      <c r="AW239" s="13" t="s">
        <v>32</v>
      </c>
      <c r="AX239" s="13" t="s">
        <v>84</v>
      </c>
      <c r="AY239" s="230" t="s">
        <v>184</v>
      </c>
    </row>
    <row r="240" spans="1:65" s="2" customFormat="1" ht="16.5" customHeight="1">
      <c r="A240" s="34"/>
      <c r="B240" s="35"/>
      <c r="C240" s="231" t="s">
        <v>577</v>
      </c>
      <c r="D240" s="231" t="s">
        <v>225</v>
      </c>
      <c r="E240" s="232" t="s">
        <v>573</v>
      </c>
      <c r="F240" s="233" t="s">
        <v>574</v>
      </c>
      <c r="G240" s="234" t="s">
        <v>190</v>
      </c>
      <c r="H240" s="235">
        <v>20.501999999999999</v>
      </c>
      <c r="I240" s="236"/>
      <c r="J240" s="237">
        <f>ROUND(I240*H240,2)</f>
        <v>0</v>
      </c>
      <c r="K240" s="238"/>
      <c r="L240" s="239"/>
      <c r="M240" s="240" t="s">
        <v>1</v>
      </c>
      <c r="N240" s="241" t="s">
        <v>41</v>
      </c>
      <c r="O240" s="71"/>
      <c r="P240" s="215">
        <f>O240*H240</f>
        <v>0</v>
      </c>
      <c r="Q240" s="215">
        <v>1.8E-3</v>
      </c>
      <c r="R240" s="215">
        <f>Q240*H240</f>
        <v>3.6903599999999995E-2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280</v>
      </c>
      <c r="AT240" s="217" t="s">
        <v>225</v>
      </c>
      <c r="AU240" s="217" t="s">
        <v>86</v>
      </c>
      <c r="AY240" s="17" t="s">
        <v>184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128</v>
      </c>
      <c r="BM240" s="217" t="s">
        <v>789</v>
      </c>
    </row>
    <row r="241" spans="1:65" s="13" customFormat="1" ht="11.25">
      <c r="B241" s="219"/>
      <c r="C241" s="220"/>
      <c r="D241" s="221" t="s">
        <v>193</v>
      </c>
      <c r="E241" s="220"/>
      <c r="F241" s="223" t="s">
        <v>790</v>
      </c>
      <c r="G241" s="220"/>
      <c r="H241" s="224">
        <v>20.501999999999999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193</v>
      </c>
      <c r="AU241" s="230" t="s">
        <v>86</v>
      </c>
      <c r="AV241" s="13" t="s">
        <v>86</v>
      </c>
      <c r="AW241" s="13" t="s">
        <v>4</v>
      </c>
      <c r="AX241" s="13" t="s">
        <v>84</v>
      </c>
      <c r="AY241" s="230" t="s">
        <v>184</v>
      </c>
    </row>
    <row r="242" spans="1:65" s="2" customFormat="1" ht="16.5" customHeight="1">
      <c r="A242" s="34"/>
      <c r="B242" s="35"/>
      <c r="C242" s="205" t="s">
        <v>581</v>
      </c>
      <c r="D242" s="205" t="s">
        <v>187</v>
      </c>
      <c r="E242" s="206" t="s">
        <v>578</v>
      </c>
      <c r="F242" s="207" t="s">
        <v>579</v>
      </c>
      <c r="G242" s="208" t="s">
        <v>340</v>
      </c>
      <c r="H242" s="209">
        <v>12.7</v>
      </c>
      <c r="I242" s="210"/>
      <c r="J242" s="211">
        <f>ROUND(I242*H242,2)</f>
        <v>0</v>
      </c>
      <c r="K242" s="212"/>
      <c r="L242" s="39"/>
      <c r="M242" s="213" t="s">
        <v>1</v>
      </c>
      <c r="N242" s="214" t="s">
        <v>41</v>
      </c>
      <c r="O242" s="71"/>
      <c r="P242" s="215">
        <f>O242*H242</f>
        <v>0</v>
      </c>
      <c r="Q242" s="215">
        <v>3.0000000000000001E-5</v>
      </c>
      <c r="R242" s="215">
        <f>Q242*H242</f>
        <v>3.8099999999999999E-4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128</v>
      </c>
      <c r="AT242" s="217" t="s">
        <v>187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791</v>
      </c>
    </row>
    <row r="243" spans="1:65" s="13" customFormat="1" ht="11.25">
      <c r="B243" s="219"/>
      <c r="C243" s="220"/>
      <c r="D243" s="221" t="s">
        <v>193</v>
      </c>
      <c r="E243" s="222" t="s">
        <v>1</v>
      </c>
      <c r="F243" s="223" t="s">
        <v>699</v>
      </c>
      <c r="G243" s="220"/>
      <c r="H243" s="224">
        <v>12.7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193</v>
      </c>
      <c r="AU243" s="230" t="s">
        <v>86</v>
      </c>
      <c r="AV243" s="13" t="s">
        <v>86</v>
      </c>
      <c r="AW243" s="13" t="s">
        <v>32</v>
      </c>
      <c r="AX243" s="13" t="s">
        <v>84</v>
      </c>
      <c r="AY243" s="230" t="s">
        <v>184</v>
      </c>
    </row>
    <row r="244" spans="1:65" s="2" customFormat="1" ht="21.75" customHeight="1">
      <c r="A244" s="34"/>
      <c r="B244" s="35"/>
      <c r="C244" s="205" t="s">
        <v>585</v>
      </c>
      <c r="D244" s="205" t="s">
        <v>187</v>
      </c>
      <c r="E244" s="206" t="s">
        <v>582</v>
      </c>
      <c r="F244" s="207" t="s">
        <v>583</v>
      </c>
      <c r="G244" s="208" t="s">
        <v>190</v>
      </c>
      <c r="H244" s="209">
        <v>10.050000000000001</v>
      </c>
      <c r="I244" s="210"/>
      <c r="J244" s="211">
        <f>ROUND(I244*H244,2)</f>
        <v>0</v>
      </c>
      <c r="K244" s="212"/>
      <c r="L244" s="39"/>
      <c r="M244" s="213" t="s">
        <v>1</v>
      </c>
      <c r="N244" s="214" t="s">
        <v>41</v>
      </c>
      <c r="O244" s="71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128</v>
      </c>
      <c r="AT244" s="217" t="s">
        <v>187</v>
      </c>
      <c r="AU244" s="217" t="s">
        <v>86</v>
      </c>
      <c r="AY244" s="17" t="s">
        <v>184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128</v>
      </c>
      <c r="BM244" s="217" t="s">
        <v>792</v>
      </c>
    </row>
    <row r="245" spans="1:65" s="13" customFormat="1" ht="11.25">
      <c r="B245" s="219"/>
      <c r="C245" s="220"/>
      <c r="D245" s="221" t="s">
        <v>193</v>
      </c>
      <c r="E245" s="222" t="s">
        <v>1</v>
      </c>
      <c r="F245" s="223" t="s">
        <v>137</v>
      </c>
      <c r="G245" s="220"/>
      <c r="H245" s="224">
        <v>10.050000000000001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193</v>
      </c>
      <c r="AU245" s="230" t="s">
        <v>86</v>
      </c>
      <c r="AV245" s="13" t="s">
        <v>86</v>
      </c>
      <c r="AW245" s="13" t="s">
        <v>32</v>
      </c>
      <c r="AX245" s="13" t="s">
        <v>84</v>
      </c>
      <c r="AY245" s="230" t="s">
        <v>184</v>
      </c>
    </row>
    <row r="246" spans="1:65" s="2" customFormat="1" ht="21.75" customHeight="1">
      <c r="A246" s="34"/>
      <c r="B246" s="35"/>
      <c r="C246" s="231" t="s">
        <v>590</v>
      </c>
      <c r="D246" s="231" t="s">
        <v>225</v>
      </c>
      <c r="E246" s="232" t="s">
        <v>586</v>
      </c>
      <c r="F246" s="233" t="s">
        <v>587</v>
      </c>
      <c r="G246" s="234" t="s">
        <v>190</v>
      </c>
      <c r="H246" s="235">
        <v>11.055</v>
      </c>
      <c r="I246" s="236"/>
      <c r="J246" s="237">
        <f>ROUND(I246*H246,2)</f>
        <v>0</v>
      </c>
      <c r="K246" s="238"/>
      <c r="L246" s="239"/>
      <c r="M246" s="240" t="s">
        <v>1</v>
      </c>
      <c r="N246" s="241" t="s">
        <v>41</v>
      </c>
      <c r="O246" s="71"/>
      <c r="P246" s="215">
        <f>O246*H246</f>
        <v>0</v>
      </c>
      <c r="Q246" s="215">
        <v>4.0000000000000002E-4</v>
      </c>
      <c r="R246" s="215">
        <f>Q246*H246</f>
        <v>4.4219999999999997E-3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280</v>
      </c>
      <c r="AT246" s="217" t="s">
        <v>225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793</v>
      </c>
    </row>
    <row r="247" spans="1:65" s="13" customFormat="1" ht="11.25">
      <c r="B247" s="219"/>
      <c r="C247" s="220"/>
      <c r="D247" s="221" t="s">
        <v>193</v>
      </c>
      <c r="E247" s="220"/>
      <c r="F247" s="223" t="s">
        <v>794</v>
      </c>
      <c r="G247" s="220"/>
      <c r="H247" s="224">
        <v>11.055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193</v>
      </c>
      <c r="AU247" s="230" t="s">
        <v>86</v>
      </c>
      <c r="AV247" s="13" t="s">
        <v>86</v>
      </c>
      <c r="AW247" s="13" t="s">
        <v>4</v>
      </c>
      <c r="AX247" s="13" t="s">
        <v>84</v>
      </c>
      <c r="AY247" s="230" t="s">
        <v>184</v>
      </c>
    </row>
    <row r="248" spans="1:65" s="2" customFormat="1" ht="21.75" customHeight="1">
      <c r="A248" s="34"/>
      <c r="B248" s="35"/>
      <c r="C248" s="205" t="s">
        <v>596</v>
      </c>
      <c r="D248" s="205" t="s">
        <v>187</v>
      </c>
      <c r="E248" s="206" t="s">
        <v>591</v>
      </c>
      <c r="F248" s="207" t="s">
        <v>592</v>
      </c>
      <c r="G248" s="208" t="s">
        <v>564</v>
      </c>
      <c r="H248" s="256"/>
      <c r="I248" s="210"/>
      <c r="J248" s="211">
        <f>ROUND(I248*H248,2)</f>
        <v>0</v>
      </c>
      <c r="K248" s="212"/>
      <c r="L248" s="39"/>
      <c r="M248" s="213" t="s">
        <v>1</v>
      </c>
      <c r="N248" s="214" t="s">
        <v>41</v>
      </c>
      <c r="O248" s="71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128</v>
      </c>
      <c r="AT248" s="217" t="s">
        <v>187</v>
      </c>
      <c r="AU248" s="217" t="s">
        <v>86</v>
      </c>
      <c r="AY248" s="17" t="s">
        <v>184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128</v>
      </c>
      <c r="BM248" s="217" t="s">
        <v>795</v>
      </c>
    </row>
    <row r="249" spans="1:65" s="12" customFormat="1" ht="22.9" customHeight="1">
      <c r="B249" s="189"/>
      <c r="C249" s="190"/>
      <c r="D249" s="191" t="s">
        <v>75</v>
      </c>
      <c r="E249" s="203" t="s">
        <v>594</v>
      </c>
      <c r="F249" s="203" t="s">
        <v>595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v>0</v>
      </c>
      <c r="Q249" s="197"/>
      <c r="R249" s="198">
        <v>0</v>
      </c>
      <c r="S249" s="197"/>
      <c r="T249" s="199">
        <v>0</v>
      </c>
      <c r="AR249" s="200" t="s">
        <v>86</v>
      </c>
      <c r="AT249" s="201" t="s">
        <v>75</v>
      </c>
      <c r="AU249" s="201" t="s">
        <v>84</v>
      </c>
      <c r="AY249" s="200" t="s">
        <v>184</v>
      </c>
      <c r="BK249" s="202">
        <v>0</v>
      </c>
    </row>
    <row r="250" spans="1:65" s="12" customFormat="1" ht="22.9" customHeight="1">
      <c r="B250" s="189"/>
      <c r="C250" s="190"/>
      <c r="D250" s="191" t="s">
        <v>75</v>
      </c>
      <c r="E250" s="203" t="s">
        <v>266</v>
      </c>
      <c r="F250" s="203" t="s">
        <v>267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v>0</v>
      </c>
      <c r="Q250" s="197"/>
      <c r="R250" s="198">
        <v>0</v>
      </c>
      <c r="S250" s="197"/>
      <c r="T250" s="199">
        <v>0</v>
      </c>
      <c r="AR250" s="200" t="s">
        <v>86</v>
      </c>
      <c r="AT250" s="201" t="s">
        <v>75</v>
      </c>
      <c r="AU250" s="201" t="s">
        <v>84</v>
      </c>
      <c r="AY250" s="200" t="s">
        <v>184</v>
      </c>
      <c r="BK250" s="202">
        <v>0</v>
      </c>
    </row>
    <row r="251" spans="1:65" s="12" customFormat="1" ht="22.9" customHeight="1">
      <c r="B251" s="189"/>
      <c r="C251" s="190"/>
      <c r="D251" s="191" t="s">
        <v>75</v>
      </c>
      <c r="E251" s="203" t="s">
        <v>628</v>
      </c>
      <c r="F251" s="203" t="s">
        <v>629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SUM(P252:P272)</f>
        <v>0</v>
      </c>
      <c r="Q251" s="197"/>
      <c r="R251" s="198">
        <f>SUM(R252:R272)</f>
        <v>0.30276449999999999</v>
      </c>
      <c r="S251" s="197"/>
      <c r="T251" s="199">
        <f>SUM(T252:T272)</f>
        <v>0.37101499999999998</v>
      </c>
      <c r="AR251" s="200" t="s">
        <v>86</v>
      </c>
      <c r="AT251" s="201" t="s">
        <v>75</v>
      </c>
      <c r="AU251" s="201" t="s">
        <v>84</v>
      </c>
      <c r="AY251" s="200" t="s">
        <v>184</v>
      </c>
      <c r="BK251" s="202">
        <f>SUM(BK252:BK272)</f>
        <v>0</v>
      </c>
    </row>
    <row r="252" spans="1:65" s="2" customFormat="1" ht="16.5" customHeight="1">
      <c r="A252" s="34"/>
      <c r="B252" s="35"/>
      <c r="C252" s="205" t="s">
        <v>600</v>
      </c>
      <c r="D252" s="205" t="s">
        <v>187</v>
      </c>
      <c r="E252" s="206" t="s">
        <v>796</v>
      </c>
      <c r="F252" s="207" t="s">
        <v>797</v>
      </c>
      <c r="G252" s="208" t="s">
        <v>190</v>
      </c>
      <c r="H252" s="209">
        <v>10.050000000000001</v>
      </c>
      <c r="I252" s="210"/>
      <c r="J252" s="211">
        <f>ROUND(I252*H252,2)</f>
        <v>0</v>
      </c>
      <c r="K252" s="212"/>
      <c r="L252" s="39"/>
      <c r="M252" s="213" t="s">
        <v>1</v>
      </c>
      <c r="N252" s="214" t="s">
        <v>41</v>
      </c>
      <c r="O252" s="71"/>
      <c r="P252" s="215">
        <f>O252*H252</f>
        <v>0</v>
      </c>
      <c r="Q252" s="215">
        <v>2.9999999999999997E-4</v>
      </c>
      <c r="R252" s="215">
        <f>Q252*H252</f>
        <v>3.0149999999999999E-3</v>
      </c>
      <c r="S252" s="215">
        <v>0</v>
      </c>
      <c r="T252" s="21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7" t="s">
        <v>128</v>
      </c>
      <c r="AT252" s="217" t="s">
        <v>187</v>
      </c>
      <c r="AU252" s="217" t="s">
        <v>86</v>
      </c>
      <c r="AY252" s="17" t="s">
        <v>184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128</v>
      </c>
      <c r="BM252" s="217" t="s">
        <v>798</v>
      </c>
    </row>
    <row r="253" spans="1:65" s="13" customFormat="1" ht="11.25">
      <c r="B253" s="219"/>
      <c r="C253" s="220"/>
      <c r="D253" s="221" t="s">
        <v>193</v>
      </c>
      <c r="E253" s="222" t="s">
        <v>1</v>
      </c>
      <c r="F253" s="223" t="s">
        <v>137</v>
      </c>
      <c r="G253" s="220"/>
      <c r="H253" s="224">
        <v>10.050000000000001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193</v>
      </c>
      <c r="AU253" s="230" t="s">
        <v>86</v>
      </c>
      <c r="AV253" s="13" t="s">
        <v>86</v>
      </c>
      <c r="AW253" s="13" t="s">
        <v>32</v>
      </c>
      <c r="AX253" s="13" t="s">
        <v>84</v>
      </c>
      <c r="AY253" s="230" t="s">
        <v>184</v>
      </c>
    </row>
    <row r="254" spans="1:65" s="2" customFormat="1" ht="16.5" customHeight="1">
      <c r="A254" s="34"/>
      <c r="B254" s="35"/>
      <c r="C254" s="205" t="s">
        <v>604</v>
      </c>
      <c r="D254" s="205" t="s">
        <v>187</v>
      </c>
      <c r="E254" s="206" t="s">
        <v>631</v>
      </c>
      <c r="F254" s="207" t="s">
        <v>632</v>
      </c>
      <c r="G254" s="208" t="s">
        <v>340</v>
      </c>
      <c r="H254" s="209">
        <v>5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0</v>
      </c>
      <c r="R254" s="215">
        <f>Q254*H254</f>
        <v>0</v>
      </c>
      <c r="S254" s="215">
        <v>3.2499999999999999E-3</v>
      </c>
      <c r="T254" s="216">
        <f>S254*H254</f>
        <v>1.6250000000000001E-2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799</v>
      </c>
    </row>
    <row r="255" spans="1:65" s="13" customFormat="1" ht="11.25">
      <c r="B255" s="219"/>
      <c r="C255" s="220"/>
      <c r="D255" s="221" t="s">
        <v>193</v>
      </c>
      <c r="E255" s="222" t="s">
        <v>416</v>
      </c>
      <c r="F255" s="223" t="s">
        <v>800</v>
      </c>
      <c r="G255" s="220"/>
      <c r="H255" s="224">
        <v>5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16.5" customHeight="1">
      <c r="A256" s="34"/>
      <c r="B256" s="35"/>
      <c r="C256" s="205" t="s">
        <v>608</v>
      </c>
      <c r="D256" s="205" t="s">
        <v>187</v>
      </c>
      <c r="E256" s="206" t="s">
        <v>646</v>
      </c>
      <c r="F256" s="207" t="s">
        <v>647</v>
      </c>
      <c r="G256" s="208" t="s">
        <v>190</v>
      </c>
      <c r="H256" s="209">
        <v>10.050000000000001</v>
      </c>
      <c r="I256" s="210"/>
      <c r="J256" s="211">
        <f>ROUND(I256*H256,2)</f>
        <v>0</v>
      </c>
      <c r="K256" s="212"/>
      <c r="L256" s="39"/>
      <c r="M256" s="213" t="s">
        <v>1</v>
      </c>
      <c r="N256" s="214" t="s">
        <v>41</v>
      </c>
      <c r="O256" s="71"/>
      <c r="P256" s="215">
        <f>O256*H256</f>
        <v>0</v>
      </c>
      <c r="Q256" s="215">
        <v>0</v>
      </c>
      <c r="R256" s="215">
        <f>Q256*H256</f>
        <v>0</v>
      </c>
      <c r="S256" s="215">
        <v>3.5299999999999998E-2</v>
      </c>
      <c r="T256" s="216">
        <f>S256*H256</f>
        <v>0.354765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128</v>
      </c>
      <c r="AT256" s="217" t="s">
        <v>187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801</v>
      </c>
    </row>
    <row r="257" spans="1:65" s="13" customFormat="1" ht="11.25">
      <c r="B257" s="219"/>
      <c r="C257" s="220"/>
      <c r="D257" s="221" t="s">
        <v>193</v>
      </c>
      <c r="E257" s="222" t="s">
        <v>1</v>
      </c>
      <c r="F257" s="223" t="s">
        <v>137</v>
      </c>
      <c r="G257" s="220"/>
      <c r="H257" s="224">
        <v>10.050000000000001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193</v>
      </c>
      <c r="AU257" s="230" t="s">
        <v>86</v>
      </c>
      <c r="AV257" s="13" t="s">
        <v>86</v>
      </c>
      <c r="AW257" s="13" t="s">
        <v>32</v>
      </c>
      <c r="AX257" s="13" t="s">
        <v>84</v>
      </c>
      <c r="AY257" s="230" t="s">
        <v>184</v>
      </c>
    </row>
    <row r="258" spans="1:65" s="2" customFormat="1" ht="33" customHeight="1">
      <c r="A258" s="34"/>
      <c r="B258" s="35"/>
      <c r="C258" s="205" t="s">
        <v>610</v>
      </c>
      <c r="D258" s="205" t="s">
        <v>187</v>
      </c>
      <c r="E258" s="206" t="s">
        <v>650</v>
      </c>
      <c r="F258" s="207" t="s">
        <v>651</v>
      </c>
      <c r="G258" s="208" t="s">
        <v>190</v>
      </c>
      <c r="H258" s="209">
        <v>10.050000000000001</v>
      </c>
      <c r="I258" s="210"/>
      <c r="J258" s="211">
        <f>ROUND(I258*H258,2)</f>
        <v>0</v>
      </c>
      <c r="K258" s="212"/>
      <c r="L258" s="39"/>
      <c r="M258" s="213" t="s">
        <v>1</v>
      </c>
      <c r="N258" s="214" t="s">
        <v>41</v>
      </c>
      <c r="O258" s="71"/>
      <c r="P258" s="215">
        <f>O258*H258</f>
        <v>0</v>
      </c>
      <c r="Q258" s="215">
        <v>6.8900000000000003E-3</v>
      </c>
      <c r="R258" s="215">
        <f>Q258*H258</f>
        <v>6.9244500000000014E-2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128</v>
      </c>
      <c r="AT258" s="217" t="s">
        <v>187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802</v>
      </c>
    </row>
    <row r="259" spans="1:65" s="13" customFormat="1" ht="11.25">
      <c r="B259" s="219"/>
      <c r="C259" s="220"/>
      <c r="D259" s="221" t="s">
        <v>193</v>
      </c>
      <c r="E259" s="222" t="s">
        <v>1</v>
      </c>
      <c r="F259" s="223" t="s">
        <v>137</v>
      </c>
      <c r="G259" s="220"/>
      <c r="H259" s="224">
        <v>10.050000000000001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193</v>
      </c>
      <c r="AU259" s="230" t="s">
        <v>86</v>
      </c>
      <c r="AV259" s="13" t="s">
        <v>86</v>
      </c>
      <c r="AW259" s="13" t="s">
        <v>32</v>
      </c>
      <c r="AX259" s="13" t="s">
        <v>84</v>
      </c>
      <c r="AY259" s="230" t="s">
        <v>184</v>
      </c>
    </row>
    <row r="260" spans="1:65" s="2" customFormat="1" ht="33" customHeight="1">
      <c r="A260" s="34"/>
      <c r="B260" s="35"/>
      <c r="C260" s="231" t="s">
        <v>612</v>
      </c>
      <c r="D260" s="231" t="s">
        <v>225</v>
      </c>
      <c r="E260" s="232" t="s">
        <v>640</v>
      </c>
      <c r="F260" s="233" t="s">
        <v>803</v>
      </c>
      <c r="G260" s="234" t="s">
        <v>190</v>
      </c>
      <c r="H260" s="235">
        <v>11.055</v>
      </c>
      <c r="I260" s="236"/>
      <c r="J260" s="237">
        <f>ROUND(I260*H260,2)</f>
        <v>0</v>
      </c>
      <c r="K260" s="238"/>
      <c r="L260" s="239"/>
      <c r="M260" s="240" t="s">
        <v>1</v>
      </c>
      <c r="N260" s="241" t="s">
        <v>41</v>
      </c>
      <c r="O260" s="71"/>
      <c r="P260" s="215">
        <f>O260*H260</f>
        <v>0</v>
      </c>
      <c r="Q260" s="215">
        <v>1.9199999999999998E-2</v>
      </c>
      <c r="R260" s="215">
        <f>Q260*H260</f>
        <v>0.21225599999999997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280</v>
      </c>
      <c r="AT260" s="217" t="s">
        <v>225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804</v>
      </c>
    </row>
    <row r="261" spans="1:65" s="13" customFormat="1" ht="11.25">
      <c r="B261" s="219"/>
      <c r="C261" s="220"/>
      <c r="D261" s="221" t="s">
        <v>193</v>
      </c>
      <c r="E261" s="220"/>
      <c r="F261" s="223" t="s">
        <v>794</v>
      </c>
      <c r="G261" s="220"/>
      <c r="H261" s="224">
        <v>11.055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193</v>
      </c>
      <c r="AU261" s="230" t="s">
        <v>86</v>
      </c>
      <c r="AV261" s="13" t="s">
        <v>86</v>
      </c>
      <c r="AW261" s="13" t="s">
        <v>4</v>
      </c>
      <c r="AX261" s="13" t="s">
        <v>84</v>
      </c>
      <c r="AY261" s="230" t="s">
        <v>184</v>
      </c>
    </row>
    <row r="262" spans="1:65" s="2" customFormat="1" ht="21.75" customHeight="1">
      <c r="A262" s="34"/>
      <c r="B262" s="35"/>
      <c r="C262" s="205" t="s">
        <v>614</v>
      </c>
      <c r="D262" s="205" t="s">
        <v>187</v>
      </c>
      <c r="E262" s="206" t="s">
        <v>805</v>
      </c>
      <c r="F262" s="207" t="s">
        <v>806</v>
      </c>
      <c r="G262" s="208" t="s">
        <v>190</v>
      </c>
      <c r="H262" s="209">
        <v>10.050000000000001</v>
      </c>
      <c r="I262" s="210"/>
      <c r="J262" s="211">
        <f>ROUND(I262*H262,2)</f>
        <v>0</v>
      </c>
      <c r="K262" s="212"/>
      <c r="L262" s="39"/>
      <c r="M262" s="213" t="s">
        <v>1</v>
      </c>
      <c r="N262" s="214" t="s">
        <v>41</v>
      </c>
      <c r="O262" s="71"/>
      <c r="P262" s="215">
        <f>O262*H262</f>
        <v>0</v>
      </c>
      <c r="Q262" s="215">
        <v>1.5E-3</v>
      </c>
      <c r="R262" s="215">
        <f>Q262*H262</f>
        <v>1.5075000000000002E-2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128</v>
      </c>
      <c r="AT262" s="217" t="s">
        <v>187</v>
      </c>
      <c r="AU262" s="217" t="s">
        <v>86</v>
      </c>
      <c r="AY262" s="17" t="s">
        <v>184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128</v>
      </c>
      <c r="BM262" s="217" t="s">
        <v>807</v>
      </c>
    </row>
    <row r="263" spans="1:65" s="13" customFormat="1" ht="11.25">
      <c r="B263" s="219"/>
      <c r="C263" s="220"/>
      <c r="D263" s="221" t="s">
        <v>193</v>
      </c>
      <c r="E263" s="222" t="s">
        <v>1</v>
      </c>
      <c r="F263" s="223" t="s">
        <v>137</v>
      </c>
      <c r="G263" s="220"/>
      <c r="H263" s="224">
        <v>10.050000000000001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193</v>
      </c>
      <c r="AU263" s="230" t="s">
        <v>86</v>
      </c>
      <c r="AV263" s="13" t="s">
        <v>86</v>
      </c>
      <c r="AW263" s="13" t="s">
        <v>32</v>
      </c>
      <c r="AX263" s="13" t="s">
        <v>84</v>
      </c>
      <c r="AY263" s="230" t="s">
        <v>184</v>
      </c>
    </row>
    <row r="264" spans="1:65" s="2" customFormat="1" ht="16.5" customHeight="1">
      <c r="A264" s="34"/>
      <c r="B264" s="35"/>
      <c r="C264" s="205" t="s">
        <v>616</v>
      </c>
      <c r="D264" s="205" t="s">
        <v>187</v>
      </c>
      <c r="E264" s="206" t="s">
        <v>656</v>
      </c>
      <c r="F264" s="207" t="s">
        <v>657</v>
      </c>
      <c r="G264" s="208" t="s">
        <v>340</v>
      </c>
      <c r="H264" s="209">
        <v>12.7</v>
      </c>
      <c r="I264" s="210"/>
      <c r="J264" s="211">
        <f>ROUND(I264*H264,2)</f>
        <v>0</v>
      </c>
      <c r="K264" s="212"/>
      <c r="L264" s="39"/>
      <c r="M264" s="213" t="s">
        <v>1</v>
      </c>
      <c r="N264" s="214" t="s">
        <v>41</v>
      </c>
      <c r="O264" s="71"/>
      <c r="P264" s="215">
        <f>O264*H264</f>
        <v>0</v>
      </c>
      <c r="Q264" s="215">
        <v>1.2E-4</v>
      </c>
      <c r="R264" s="215">
        <f>Q264*H264</f>
        <v>1.524E-3</v>
      </c>
      <c r="S264" s="215">
        <v>0</v>
      </c>
      <c r="T264" s="21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7" t="s">
        <v>128</v>
      </c>
      <c r="AT264" s="217" t="s">
        <v>187</v>
      </c>
      <c r="AU264" s="217" t="s">
        <v>86</v>
      </c>
      <c r="AY264" s="17" t="s">
        <v>184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7" t="s">
        <v>84</v>
      </c>
      <c r="BK264" s="218">
        <f>ROUND(I264*H264,2)</f>
        <v>0</v>
      </c>
      <c r="BL264" s="17" t="s">
        <v>128</v>
      </c>
      <c r="BM264" s="217" t="s">
        <v>808</v>
      </c>
    </row>
    <row r="265" spans="1:65" s="13" customFormat="1" ht="11.25">
      <c r="B265" s="219"/>
      <c r="C265" s="220"/>
      <c r="D265" s="221" t="s">
        <v>193</v>
      </c>
      <c r="E265" s="222" t="s">
        <v>699</v>
      </c>
      <c r="F265" s="223" t="s">
        <v>809</v>
      </c>
      <c r="G265" s="220"/>
      <c r="H265" s="224">
        <v>12.7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193</v>
      </c>
      <c r="AU265" s="230" t="s">
        <v>86</v>
      </c>
      <c r="AV265" s="13" t="s">
        <v>86</v>
      </c>
      <c r="AW265" s="13" t="s">
        <v>32</v>
      </c>
      <c r="AX265" s="13" t="s">
        <v>84</v>
      </c>
      <c r="AY265" s="230" t="s">
        <v>184</v>
      </c>
    </row>
    <row r="266" spans="1:65" s="2" customFormat="1" ht="16.5" customHeight="1">
      <c r="A266" s="34"/>
      <c r="B266" s="35"/>
      <c r="C266" s="205" t="s">
        <v>618</v>
      </c>
      <c r="D266" s="205" t="s">
        <v>187</v>
      </c>
      <c r="E266" s="206" t="s">
        <v>810</v>
      </c>
      <c r="F266" s="207" t="s">
        <v>811</v>
      </c>
      <c r="G266" s="208" t="s">
        <v>222</v>
      </c>
      <c r="H266" s="209">
        <v>9</v>
      </c>
      <c r="I266" s="210"/>
      <c r="J266" s="211">
        <f>ROUND(I266*H266,2)</f>
        <v>0</v>
      </c>
      <c r="K266" s="212"/>
      <c r="L266" s="39"/>
      <c r="M266" s="213" t="s">
        <v>1</v>
      </c>
      <c r="N266" s="214" t="s">
        <v>41</v>
      </c>
      <c r="O266" s="71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128</v>
      </c>
      <c r="AT266" s="217" t="s">
        <v>187</v>
      </c>
      <c r="AU266" s="217" t="s">
        <v>86</v>
      </c>
      <c r="AY266" s="17" t="s">
        <v>184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128</v>
      </c>
      <c r="BM266" s="217" t="s">
        <v>812</v>
      </c>
    </row>
    <row r="267" spans="1:65" s="13" customFormat="1" ht="11.25">
      <c r="B267" s="219"/>
      <c r="C267" s="220"/>
      <c r="D267" s="221" t="s">
        <v>193</v>
      </c>
      <c r="E267" s="222" t="s">
        <v>1</v>
      </c>
      <c r="F267" s="223" t="s">
        <v>813</v>
      </c>
      <c r="G267" s="220"/>
      <c r="H267" s="224">
        <v>9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193</v>
      </c>
      <c r="AU267" s="230" t="s">
        <v>86</v>
      </c>
      <c r="AV267" s="13" t="s">
        <v>86</v>
      </c>
      <c r="AW267" s="13" t="s">
        <v>32</v>
      </c>
      <c r="AX267" s="13" t="s">
        <v>84</v>
      </c>
      <c r="AY267" s="230" t="s">
        <v>184</v>
      </c>
    </row>
    <row r="268" spans="1:65" s="2" customFormat="1" ht="16.5" customHeight="1">
      <c r="A268" s="34"/>
      <c r="B268" s="35"/>
      <c r="C268" s="205" t="s">
        <v>620</v>
      </c>
      <c r="D268" s="205" t="s">
        <v>187</v>
      </c>
      <c r="E268" s="206" t="s">
        <v>814</v>
      </c>
      <c r="F268" s="207" t="s">
        <v>815</v>
      </c>
      <c r="G268" s="208" t="s">
        <v>340</v>
      </c>
      <c r="H268" s="209">
        <v>3</v>
      </c>
      <c r="I268" s="210"/>
      <c r="J268" s="211">
        <f>ROUND(I268*H268,2)</f>
        <v>0</v>
      </c>
      <c r="K268" s="212"/>
      <c r="L268" s="39"/>
      <c r="M268" s="213" t="s">
        <v>1</v>
      </c>
      <c r="N268" s="214" t="s">
        <v>41</v>
      </c>
      <c r="O268" s="71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128</v>
      </c>
      <c r="AT268" s="217" t="s">
        <v>187</v>
      </c>
      <c r="AU268" s="217" t="s">
        <v>86</v>
      </c>
      <c r="AY268" s="17" t="s">
        <v>184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84</v>
      </c>
      <c r="BK268" s="218">
        <f>ROUND(I268*H268,2)</f>
        <v>0</v>
      </c>
      <c r="BL268" s="17" t="s">
        <v>128</v>
      </c>
      <c r="BM268" s="217" t="s">
        <v>816</v>
      </c>
    </row>
    <row r="269" spans="1:65" s="13" customFormat="1" ht="11.25">
      <c r="B269" s="219"/>
      <c r="C269" s="220"/>
      <c r="D269" s="221" t="s">
        <v>193</v>
      </c>
      <c r="E269" s="222" t="s">
        <v>1</v>
      </c>
      <c r="F269" s="223" t="s">
        <v>198</v>
      </c>
      <c r="G269" s="220"/>
      <c r="H269" s="224">
        <v>3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193</v>
      </c>
      <c r="AU269" s="230" t="s">
        <v>86</v>
      </c>
      <c r="AV269" s="13" t="s">
        <v>86</v>
      </c>
      <c r="AW269" s="13" t="s">
        <v>32</v>
      </c>
      <c r="AX269" s="13" t="s">
        <v>84</v>
      </c>
      <c r="AY269" s="230" t="s">
        <v>184</v>
      </c>
    </row>
    <row r="270" spans="1:65" s="2" customFormat="1" ht="16.5" customHeight="1">
      <c r="A270" s="34"/>
      <c r="B270" s="35"/>
      <c r="C270" s="231" t="s">
        <v>622</v>
      </c>
      <c r="D270" s="231" t="s">
        <v>225</v>
      </c>
      <c r="E270" s="232" t="s">
        <v>817</v>
      </c>
      <c r="F270" s="233" t="s">
        <v>818</v>
      </c>
      <c r="G270" s="234" t="s">
        <v>340</v>
      </c>
      <c r="H270" s="235">
        <v>3.3</v>
      </c>
      <c r="I270" s="236"/>
      <c r="J270" s="237">
        <f>ROUND(I270*H270,2)</f>
        <v>0</v>
      </c>
      <c r="K270" s="238"/>
      <c r="L270" s="239"/>
      <c r="M270" s="240" t="s">
        <v>1</v>
      </c>
      <c r="N270" s="241" t="s">
        <v>41</v>
      </c>
      <c r="O270" s="71"/>
      <c r="P270" s="215">
        <f>O270*H270</f>
        <v>0</v>
      </c>
      <c r="Q270" s="215">
        <v>5.0000000000000001E-4</v>
      </c>
      <c r="R270" s="215">
        <f>Q270*H270</f>
        <v>1.65E-3</v>
      </c>
      <c r="S270" s="215">
        <v>0</v>
      </c>
      <c r="T270" s="21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7" t="s">
        <v>280</v>
      </c>
      <c r="AT270" s="217" t="s">
        <v>225</v>
      </c>
      <c r="AU270" s="217" t="s">
        <v>86</v>
      </c>
      <c r="AY270" s="17" t="s">
        <v>184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128</v>
      </c>
      <c r="BM270" s="217" t="s">
        <v>819</v>
      </c>
    </row>
    <row r="271" spans="1:65" s="13" customFormat="1" ht="11.25">
      <c r="B271" s="219"/>
      <c r="C271" s="220"/>
      <c r="D271" s="221" t="s">
        <v>193</v>
      </c>
      <c r="E271" s="220"/>
      <c r="F271" s="223" t="s">
        <v>820</v>
      </c>
      <c r="G271" s="220"/>
      <c r="H271" s="224">
        <v>3.3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193</v>
      </c>
      <c r="AU271" s="230" t="s">
        <v>86</v>
      </c>
      <c r="AV271" s="13" t="s">
        <v>86</v>
      </c>
      <c r="AW271" s="13" t="s">
        <v>4</v>
      </c>
      <c r="AX271" s="13" t="s">
        <v>84</v>
      </c>
      <c r="AY271" s="230" t="s">
        <v>184</v>
      </c>
    </row>
    <row r="272" spans="1:65" s="2" customFormat="1" ht="21.75" customHeight="1">
      <c r="A272" s="34"/>
      <c r="B272" s="35"/>
      <c r="C272" s="205" t="s">
        <v>624</v>
      </c>
      <c r="D272" s="205" t="s">
        <v>187</v>
      </c>
      <c r="E272" s="206" t="s">
        <v>660</v>
      </c>
      <c r="F272" s="207" t="s">
        <v>661</v>
      </c>
      <c r="G272" s="208" t="s">
        <v>564</v>
      </c>
      <c r="H272" s="256"/>
      <c r="I272" s="210"/>
      <c r="J272" s="211">
        <f>ROUND(I272*H272,2)</f>
        <v>0</v>
      </c>
      <c r="K272" s="212"/>
      <c r="L272" s="39"/>
      <c r="M272" s="213" t="s">
        <v>1</v>
      </c>
      <c r="N272" s="214" t="s">
        <v>41</v>
      </c>
      <c r="O272" s="71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7" t="s">
        <v>128</v>
      </c>
      <c r="AT272" s="217" t="s">
        <v>187</v>
      </c>
      <c r="AU272" s="217" t="s">
        <v>86</v>
      </c>
      <c r="AY272" s="17" t="s">
        <v>184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7" t="s">
        <v>84</v>
      </c>
      <c r="BK272" s="218">
        <f>ROUND(I272*H272,2)</f>
        <v>0</v>
      </c>
      <c r="BL272" s="17" t="s">
        <v>128</v>
      </c>
      <c r="BM272" s="217" t="s">
        <v>821</v>
      </c>
    </row>
    <row r="273" spans="1:65" s="12" customFormat="1" ht="22.9" customHeight="1">
      <c r="B273" s="189"/>
      <c r="C273" s="190"/>
      <c r="D273" s="191" t="s">
        <v>75</v>
      </c>
      <c r="E273" s="203" t="s">
        <v>822</v>
      </c>
      <c r="F273" s="203" t="s">
        <v>823</v>
      </c>
      <c r="G273" s="190"/>
      <c r="H273" s="190"/>
      <c r="I273" s="193"/>
      <c r="J273" s="204">
        <f>BK273</f>
        <v>0</v>
      </c>
      <c r="K273" s="190"/>
      <c r="L273" s="195"/>
      <c r="M273" s="196"/>
      <c r="N273" s="197"/>
      <c r="O273" s="197"/>
      <c r="P273" s="198">
        <f>SUM(P274:P293)</f>
        <v>0</v>
      </c>
      <c r="Q273" s="197"/>
      <c r="R273" s="198">
        <f>SUM(R274:R293)</f>
        <v>0.69281444999999986</v>
      </c>
      <c r="S273" s="197"/>
      <c r="T273" s="199">
        <f>SUM(T274:T293)</f>
        <v>0.496672</v>
      </c>
      <c r="AR273" s="200" t="s">
        <v>86</v>
      </c>
      <c r="AT273" s="201" t="s">
        <v>75</v>
      </c>
      <c r="AU273" s="201" t="s">
        <v>84</v>
      </c>
      <c r="AY273" s="200" t="s">
        <v>184</v>
      </c>
      <c r="BK273" s="202">
        <f>SUM(BK274:BK293)</f>
        <v>0</v>
      </c>
    </row>
    <row r="274" spans="1:65" s="2" customFormat="1" ht="16.5" customHeight="1">
      <c r="A274" s="34"/>
      <c r="B274" s="35"/>
      <c r="C274" s="205" t="s">
        <v>626</v>
      </c>
      <c r="D274" s="205" t="s">
        <v>187</v>
      </c>
      <c r="E274" s="206" t="s">
        <v>824</v>
      </c>
      <c r="F274" s="207" t="s">
        <v>825</v>
      </c>
      <c r="G274" s="208" t="s">
        <v>190</v>
      </c>
      <c r="H274" s="209">
        <v>26.675000000000001</v>
      </c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2.9999999999999997E-4</v>
      </c>
      <c r="R274" s="215">
        <f>Q274*H274</f>
        <v>8.0024999999999992E-3</v>
      </c>
      <c r="S274" s="215">
        <v>0</v>
      </c>
      <c r="T274" s="21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826</v>
      </c>
    </row>
    <row r="275" spans="1:65" s="13" customFormat="1" ht="11.25">
      <c r="B275" s="219"/>
      <c r="C275" s="220"/>
      <c r="D275" s="221" t="s">
        <v>193</v>
      </c>
      <c r="E275" s="222" t="s">
        <v>1</v>
      </c>
      <c r="F275" s="223" t="s">
        <v>696</v>
      </c>
      <c r="G275" s="220"/>
      <c r="H275" s="224">
        <v>26.675000000000001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32</v>
      </c>
      <c r="AX275" s="13" t="s">
        <v>84</v>
      </c>
      <c r="AY275" s="230" t="s">
        <v>184</v>
      </c>
    </row>
    <row r="276" spans="1:65" s="2" customFormat="1" ht="16.5" customHeight="1">
      <c r="A276" s="34"/>
      <c r="B276" s="35"/>
      <c r="C276" s="205" t="s">
        <v>630</v>
      </c>
      <c r="D276" s="205" t="s">
        <v>187</v>
      </c>
      <c r="E276" s="206" t="s">
        <v>827</v>
      </c>
      <c r="F276" s="207" t="s">
        <v>657</v>
      </c>
      <c r="G276" s="208" t="s">
        <v>340</v>
      </c>
      <c r="H276" s="209">
        <v>11.3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1.2E-4</v>
      </c>
      <c r="R276" s="215">
        <f>Q276*H276</f>
        <v>1.3560000000000002E-3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828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829</v>
      </c>
      <c r="G277" s="220"/>
      <c r="H277" s="224">
        <v>11.3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16.5" customHeight="1">
      <c r="A278" s="34"/>
      <c r="B278" s="35"/>
      <c r="C278" s="205" t="s">
        <v>635</v>
      </c>
      <c r="D278" s="205" t="s">
        <v>187</v>
      </c>
      <c r="E278" s="206" t="s">
        <v>830</v>
      </c>
      <c r="F278" s="207" t="s">
        <v>831</v>
      </c>
      <c r="G278" s="208" t="s">
        <v>190</v>
      </c>
      <c r="H278" s="209">
        <v>11.44</v>
      </c>
      <c r="I278" s="210"/>
      <c r="J278" s="211">
        <f>ROUND(I278*H278,2)</f>
        <v>0</v>
      </c>
      <c r="K278" s="212"/>
      <c r="L278" s="39"/>
      <c r="M278" s="213" t="s">
        <v>1</v>
      </c>
      <c r="N278" s="214" t="s">
        <v>41</v>
      </c>
      <c r="O278" s="71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128</v>
      </c>
      <c r="AT278" s="217" t="s">
        <v>187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832</v>
      </c>
    </row>
    <row r="279" spans="1:65" s="13" customFormat="1" ht="11.25">
      <c r="B279" s="219"/>
      <c r="C279" s="220"/>
      <c r="D279" s="221" t="s">
        <v>193</v>
      </c>
      <c r="E279" s="222" t="s">
        <v>1</v>
      </c>
      <c r="F279" s="223" t="s">
        <v>833</v>
      </c>
      <c r="G279" s="220"/>
      <c r="H279" s="224">
        <v>11.44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193</v>
      </c>
      <c r="AU279" s="230" t="s">
        <v>86</v>
      </c>
      <c r="AV279" s="13" t="s">
        <v>86</v>
      </c>
      <c r="AW279" s="13" t="s">
        <v>32</v>
      </c>
      <c r="AX279" s="13" t="s">
        <v>84</v>
      </c>
      <c r="AY279" s="230" t="s">
        <v>184</v>
      </c>
    </row>
    <row r="280" spans="1:65" s="2" customFormat="1" ht="16.5" customHeight="1">
      <c r="A280" s="34"/>
      <c r="B280" s="35"/>
      <c r="C280" s="231" t="s">
        <v>639</v>
      </c>
      <c r="D280" s="231" t="s">
        <v>225</v>
      </c>
      <c r="E280" s="232" t="s">
        <v>834</v>
      </c>
      <c r="F280" s="233" t="s">
        <v>835</v>
      </c>
      <c r="G280" s="234" t="s">
        <v>836</v>
      </c>
      <c r="H280" s="235">
        <v>17.16</v>
      </c>
      <c r="I280" s="236"/>
      <c r="J280" s="237">
        <f>ROUND(I280*H280,2)</f>
        <v>0</v>
      </c>
      <c r="K280" s="238"/>
      <c r="L280" s="239"/>
      <c r="M280" s="240" t="s">
        <v>1</v>
      </c>
      <c r="N280" s="241" t="s">
        <v>41</v>
      </c>
      <c r="O280" s="71"/>
      <c r="P280" s="215">
        <f>O280*H280</f>
        <v>0</v>
      </c>
      <c r="Q280" s="215">
        <v>1E-3</v>
      </c>
      <c r="R280" s="215">
        <f>Q280*H280</f>
        <v>1.7160000000000002E-2</v>
      </c>
      <c r="S280" s="215">
        <v>0</v>
      </c>
      <c r="T280" s="21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280</v>
      </c>
      <c r="AT280" s="217" t="s">
        <v>225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837</v>
      </c>
    </row>
    <row r="281" spans="1:65" s="13" customFormat="1" ht="11.25">
      <c r="B281" s="219"/>
      <c r="C281" s="220"/>
      <c r="D281" s="221" t="s">
        <v>193</v>
      </c>
      <c r="E281" s="220"/>
      <c r="F281" s="223" t="s">
        <v>838</v>
      </c>
      <c r="G281" s="220"/>
      <c r="H281" s="224">
        <v>17.16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4</v>
      </c>
      <c r="AX281" s="13" t="s">
        <v>84</v>
      </c>
      <c r="AY281" s="230" t="s">
        <v>184</v>
      </c>
    </row>
    <row r="282" spans="1:65" s="2" customFormat="1" ht="16.5" customHeight="1">
      <c r="A282" s="34"/>
      <c r="B282" s="35"/>
      <c r="C282" s="205" t="s">
        <v>645</v>
      </c>
      <c r="D282" s="205" t="s">
        <v>187</v>
      </c>
      <c r="E282" s="206" t="s">
        <v>839</v>
      </c>
      <c r="F282" s="207" t="s">
        <v>840</v>
      </c>
      <c r="G282" s="208" t="s">
        <v>190</v>
      </c>
      <c r="H282" s="209">
        <v>26.675000000000001</v>
      </c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4.4999999999999997E-3</v>
      </c>
      <c r="R282" s="215">
        <f>Q282*H282</f>
        <v>0.12003749999999999</v>
      </c>
      <c r="S282" s="215">
        <v>0</v>
      </c>
      <c r="T282" s="21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841</v>
      </c>
    </row>
    <row r="283" spans="1:65" s="13" customFormat="1" ht="11.25">
      <c r="B283" s="219"/>
      <c r="C283" s="220"/>
      <c r="D283" s="221" t="s">
        <v>193</v>
      </c>
      <c r="E283" s="222" t="s">
        <v>696</v>
      </c>
      <c r="F283" s="223" t="s">
        <v>842</v>
      </c>
      <c r="G283" s="220"/>
      <c r="H283" s="224">
        <v>26.675000000000001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193</v>
      </c>
      <c r="AU283" s="230" t="s">
        <v>86</v>
      </c>
      <c r="AV283" s="13" t="s">
        <v>86</v>
      </c>
      <c r="AW283" s="13" t="s">
        <v>32</v>
      </c>
      <c r="AX283" s="13" t="s">
        <v>84</v>
      </c>
      <c r="AY283" s="230" t="s">
        <v>184</v>
      </c>
    </row>
    <row r="284" spans="1:65" s="2" customFormat="1" ht="21.75" customHeight="1">
      <c r="A284" s="34"/>
      <c r="B284" s="35"/>
      <c r="C284" s="205" t="s">
        <v>649</v>
      </c>
      <c r="D284" s="205" t="s">
        <v>187</v>
      </c>
      <c r="E284" s="206" t="s">
        <v>843</v>
      </c>
      <c r="F284" s="207" t="s">
        <v>844</v>
      </c>
      <c r="G284" s="208" t="s">
        <v>190</v>
      </c>
      <c r="H284" s="209">
        <v>18.260000000000002</v>
      </c>
      <c r="I284" s="210"/>
      <c r="J284" s="211">
        <f>ROUND(I284*H284,2)</f>
        <v>0</v>
      </c>
      <c r="K284" s="212"/>
      <c r="L284" s="39"/>
      <c r="M284" s="213" t="s">
        <v>1</v>
      </c>
      <c r="N284" s="214" t="s">
        <v>41</v>
      </c>
      <c r="O284" s="71"/>
      <c r="P284" s="215">
        <f>O284*H284</f>
        <v>0</v>
      </c>
      <c r="Q284" s="215">
        <v>0</v>
      </c>
      <c r="R284" s="215">
        <f>Q284*H284</f>
        <v>0</v>
      </c>
      <c r="S284" s="215">
        <v>2.7199999999999998E-2</v>
      </c>
      <c r="T284" s="216">
        <f>S284*H284</f>
        <v>0.496672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128</v>
      </c>
      <c r="AT284" s="217" t="s">
        <v>187</v>
      </c>
      <c r="AU284" s="217" t="s">
        <v>86</v>
      </c>
      <c r="AY284" s="17" t="s">
        <v>184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84</v>
      </c>
      <c r="BK284" s="218">
        <f>ROUND(I284*H284,2)</f>
        <v>0</v>
      </c>
      <c r="BL284" s="17" t="s">
        <v>128</v>
      </c>
      <c r="BM284" s="217" t="s">
        <v>845</v>
      </c>
    </row>
    <row r="285" spans="1:65" s="13" customFormat="1" ht="11.25">
      <c r="B285" s="219"/>
      <c r="C285" s="220"/>
      <c r="D285" s="221" t="s">
        <v>193</v>
      </c>
      <c r="E285" s="222" t="s">
        <v>693</v>
      </c>
      <c r="F285" s="223" t="s">
        <v>846</v>
      </c>
      <c r="G285" s="220"/>
      <c r="H285" s="224">
        <v>18.260000000000002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193</v>
      </c>
      <c r="AU285" s="230" t="s">
        <v>86</v>
      </c>
      <c r="AV285" s="13" t="s">
        <v>86</v>
      </c>
      <c r="AW285" s="13" t="s">
        <v>32</v>
      </c>
      <c r="AX285" s="13" t="s">
        <v>84</v>
      </c>
      <c r="AY285" s="230" t="s">
        <v>184</v>
      </c>
    </row>
    <row r="286" spans="1:65" s="2" customFormat="1" ht="21.75" customHeight="1">
      <c r="A286" s="34"/>
      <c r="B286" s="35"/>
      <c r="C286" s="205" t="s">
        <v>653</v>
      </c>
      <c r="D286" s="205" t="s">
        <v>187</v>
      </c>
      <c r="E286" s="206" t="s">
        <v>847</v>
      </c>
      <c r="F286" s="207" t="s">
        <v>848</v>
      </c>
      <c r="G286" s="208" t="s">
        <v>190</v>
      </c>
      <c r="H286" s="209">
        <v>26.675000000000001</v>
      </c>
      <c r="I286" s="210"/>
      <c r="J286" s="211">
        <f>ROUND(I286*H286,2)</f>
        <v>0</v>
      </c>
      <c r="K286" s="212"/>
      <c r="L286" s="39"/>
      <c r="M286" s="213" t="s">
        <v>1</v>
      </c>
      <c r="N286" s="214" t="s">
        <v>41</v>
      </c>
      <c r="O286" s="71"/>
      <c r="P286" s="215">
        <f>O286*H286</f>
        <v>0</v>
      </c>
      <c r="Q286" s="215">
        <v>6.0499999999999998E-3</v>
      </c>
      <c r="R286" s="215">
        <f>Q286*H286</f>
        <v>0.16138374999999999</v>
      </c>
      <c r="S286" s="215">
        <v>0</v>
      </c>
      <c r="T286" s="21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7" t="s">
        <v>128</v>
      </c>
      <c r="AT286" s="217" t="s">
        <v>187</v>
      </c>
      <c r="AU286" s="217" t="s">
        <v>86</v>
      </c>
      <c r="AY286" s="17" t="s">
        <v>184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84</v>
      </c>
      <c r="BK286" s="218">
        <f>ROUND(I286*H286,2)</f>
        <v>0</v>
      </c>
      <c r="BL286" s="17" t="s">
        <v>128</v>
      </c>
      <c r="BM286" s="217" t="s">
        <v>849</v>
      </c>
    </row>
    <row r="287" spans="1:65" s="13" customFormat="1" ht="11.25">
      <c r="B287" s="219"/>
      <c r="C287" s="220"/>
      <c r="D287" s="221" t="s">
        <v>193</v>
      </c>
      <c r="E287" s="222" t="s">
        <v>1</v>
      </c>
      <c r="F287" s="223" t="s">
        <v>696</v>
      </c>
      <c r="G287" s="220"/>
      <c r="H287" s="224">
        <v>26.675000000000001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193</v>
      </c>
      <c r="AU287" s="230" t="s">
        <v>86</v>
      </c>
      <c r="AV287" s="13" t="s">
        <v>86</v>
      </c>
      <c r="AW287" s="13" t="s">
        <v>32</v>
      </c>
      <c r="AX287" s="13" t="s">
        <v>84</v>
      </c>
      <c r="AY287" s="230" t="s">
        <v>184</v>
      </c>
    </row>
    <row r="288" spans="1:65" s="2" customFormat="1" ht="16.5" customHeight="1">
      <c r="A288" s="34"/>
      <c r="B288" s="35"/>
      <c r="C288" s="231" t="s">
        <v>655</v>
      </c>
      <c r="D288" s="231" t="s">
        <v>225</v>
      </c>
      <c r="E288" s="232" t="s">
        <v>850</v>
      </c>
      <c r="F288" s="233" t="s">
        <v>851</v>
      </c>
      <c r="G288" s="234" t="s">
        <v>190</v>
      </c>
      <c r="H288" s="235">
        <v>29.343</v>
      </c>
      <c r="I288" s="236"/>
      <c r="J288" s="237">
        <f>ROUND(I288*H288,2)</f>
        <v>0</v>
      </c>
      <c r="K288" s="238"/>
      <c r="L288" s="239"/>
      <c r="M288" s="240" t="s">
        <v>1</v>
      </c>
      <c r="N288" s="241" t="s">
        <v>41</v>
      </c>
      <c r="O288" s="71"/>
      <c r="P288" s="215">
        <f>O288*H288</f>
        <v>0</v>
      </c>
      <c r="Q288" s="215">
        <v>1.29E-2</v>
      </c>
      <c r="R288" s="215">
        <f>Q288*H288</f>
        <v>0.37852469999999999</v>
      </c>
      <c r="S288" s="215">
        <v>0</v>
      </c>
      <c r="T288" s="21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7" t="s">
        <v>280</v>
      </c>
      <c r="AT288" s="217" t="s">
        <v>225</v>
      </c>
      <c r="AU288" s="217" t="s">
        <v>86</v>
      </c>
      <c r="AY288" s="17" t="s">
        <v>184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7" t="s">
        <v>84</v>
      </c>
      <c r="BK288" s="218">
        <f>ROUND(I288*H288,2)</f>
        <v>0</v>
      </c>
      <c r="BL288" s="17" t="s">
        <v>128</v>
      </c>
      <c r="BM288" s="217" t="s">
        <v>852</v>
      </c>
    </row>
    <row r="289" spans="1:65" s="13" customFormat="1" ht="11.25">
      <c r="B289" s="219"/>
      <c r="C289" s="220"/>
      <c r="D289" s="221" t="s">
        <v>193</v>
      </c>
      <c r="E289" s="220"/>
      <c r="F289" s="223" t="s">
        <v>853</v>
      </c>
      <c r="G289" s="220"/>
      <c r="H289" s="224">
        <v>29.343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193</v>
      </c>
      <c r="AU289" s="230" t="s">
        <v>86</v>
      </c>
      <c r="AV289" s="13" t="s">
        <v>86</v>
      </c>
      <c r="AW289" s="13" t="s">
        <v>4</v>
      </c>
      <c r="AX289" s="13" t="s">
        <v>84</v>
      </c>
      <c r="AY289" s="230" t="s">
        <v>184</v>
      </c>
    </row>
    <row r="290" spans="1:65" s="2" customFormat="1" ht="16.5" customHeight="1">
      <c r="A290" s="34"/>
      <c r="B290" s="35"/>
      <c r="C290" s="205" t="s">
        <v>659</v>
      </c>
      <c r="D290" s="205" t="s">
        <v>187</v>
      </c>
      <c r="E290" s="206" t="s">
        <v>854</v>
      </c>
      <c r="F290" s="207" t="s">
        <v>855</v>
      </c>
      <c r="G290" s="208" t="s">
        <v>340</v>
      </c>
      <c r="H290" s="209">
        <v>12.7</v>
      </c>
      <c r="I290" s="210"/>
      <c r="J290" s="211">
        <f>ROUND(I290*H290,2)</f>
        <v>0</v>
      </c>
      <c r="K290" s="212"/>
      <c r="L290" s="39"/>
      <c r="M290" s="213" t="s">
        <v>1</v>
      </c>
      <c r="N290" s="214" t="s">
        <v>41</v>
      </c>
      <c r="O290" s="71"/>
      <c r="P290" s="215">
        <f>O290*H290</f>
        <v>0</v>
      </c>
      <c r="Q290" s="215">
        <v>5.0000000000000001E-4</v>
      </c>
      <c r="R290" s="215">
        <f>Q290*H290</f>
        <v>6.3499999999999997E-3</v>
      </c>
      <c r="S290" s="215">
        <v>0</v>
      </c>
      <c r="T290" s="21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7" t="s">
        <v>128</v>
      </c>
      <c r="AT290" s="217" t="s">
        <v>187</v>
      </c>
      <c r="AU290" s="217" t="s">
        <v>86</v>
      </c>
      <c r="AY290" s="17" t="s">
        <v>184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128</v>
      </c>
      <c r="BM290" s="217" t="s">
        <v>856</v>
      </c>
    </row>
    <row r="291" spans="1:65" s="13" customFormat="1" ht="11.25">
      <c r="B291" s="219"/>
      <c r="C291" s="220"/>
      <c r="D291" s="221" t="s">
        <v>193</v>
      </c>
      <c r="E291" s="222" t="s">
        <v>1</v>
      </c>
      <c r="F291" s="223" t="s">
        <v>699</v>
      </c>
      <c r="G291" s="220"/>
      <c r="H291" s="224">
        <v>12.7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193</v>
      </c>
      <c r="AU291" s="230" t="s">
        <v>86</v>
      </c>
      <c r="AV291" s="13" t="s">
        <v>86</v>
      </c>
      <c r="AW291" s="13" t="s">
        <v>32</v>
      </c>
      <c r="AX291" s="13" t="s">
        <v>84</v>
      </c>
      <c r="AY291" s="230" t="s">
        <v>184</v>
      </c>
    </row>
    <row r="292" spans="1:65" s="2" customFormat="1" ht="16.5" customHeight="1">
      <c r="A292" s="34"/>
      <c r="B292" s="35"/>
      <c r="C292" s="205" t="s">
        <v>663</v>
      </c>
      <c r="D292" s="205" t="s">
        <v>187</v>
      </c>
      <c r="E292" s="206" t="s">
        <v>857</v>
      </c>
      <c r="F292" s="207" t="s">
        <v>858</v>
      </c>
      <c r="G292" s="208" t="s">
        <v>222</v>
      </c>
      <c r="H292" s="209">
        <v>15</v>
      </c>
      <c r="I292" s="210"/>
      <c r="J292" s="211">
        <f>ROUND(I292*H292,2)</f>
        <v>0</v>
      </c>
      <c r="K292" s="212"/>
      <c r="L292" s="39"/>
      <c r="M292" s="213" t="s">
        <v>1</v>
      </c>
      <c r="N292" s="214" t="s">
        <v>41</v>
      </c>
      <c r="O292" s="71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7" t="s">
        <v>128</v>
      </c>
      <c r="AT292" s="217" t="s">
        <v>187</v>
      </c>
      <c r="AU292" s="217" t="s">
        <v>86</v>
      </c>
      <c r="AY292" s="17" t="s">
        <v>184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84</v>
      </c>
      <c r="BK292" s="218">
        <f>ROUND(I292*H292,2)</f>
        <v>0</v>
      </c>
      <c r="BL292" s="17" t="s">
        <v>128</v>
      </c>
      <c r="BM292" s="217" t="s">
        <v>859</v>
      </c>
    </row>
    <row r="293" spans="1:65" s="2" customFormat="1" ht="21.75" customHeight="1">
      <c r="A293" s="34"/>
      <c r="B293" s="35"/>
      <c r="C293" s="205" t="s">
        <v>666</v>
      </c>
      <c r="D293" s="205" t="s">
        <v>187</v>
      </c>
      <c r="E293" s="206" t="s">
        <v>860</v>
      </c>
      <c r="F293" s="207" t="s">
        <v>861</v>
      </c>
      <c r="G293" s="208" t="s">
        <v>564</v>
      </c>
      <c r="H293" s="256"/>
      <c r="I293" s="210"/>
      <c r="J293" s="211">
        <f>ROUND(I293*H293,2)</f>
        <v>0</v>
      </c>
      <c r="K293" s="212"/>
      <c r="L293" s="39"/>
      <c r="M293" s="213" t="s">
        <v>1</v>
      </c>
      <c r="N293" s="214" t="s">
        <v>41</v>
      </c>
      <c r="O293" s="71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128</v>
      </c>
      <c r="AT293" s="217" t="s">
        <v>187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862</v>
      </c>
    </row>
    <row r="294" spans="1:65" s="12" customFormat="1" ht="22.9" customHeight="1">
      <c r="B294" s="189"/>
      <c r="C294" s="190"/>
      <c r="D294" s="191" t="s">
        <v>75</v>
      </c>
      <c r="E294" s="203" t="s">
        <v>316</v>
      </c>
      <c r="F294" s="203" t="s">
        <v>317</v>
      </c>
      <c r="G294" s="190"/>
      <c r="H294" s="190"/>
      <c r="I294" s="193"/>
      <c r="J294" s="204">
        <f>BK294</f>
        <v>0</v>
      </c>
      <c r="K294" s="190"/>
      <c r="L294" s="195"/>
      <c r="M294" s="196"/>
      <c r="N294" s="197"/>
      <c r="O294" s="197"/>
      <c r="P294" s="198">
        <f>SUM(P295:P298)</f>
        <v>0</v>
      </c>
      <c r="Q294" s="197"/>
      <c r="R294" s="198">
        <f>SUM(R295:R298)</f>
        <v>1.5495E-4</v>
      </c>
      <c r="S294" s="197"/>
      <c r="T294" s="199">
        <f>SUM(T295:T298)</f>
        <v>2.7262499999999995E-3</v>
      </c>
      <c r="AR294" s="200" t="s">
        <v>86</v>
      </c>
      <c r="AT294" s="201" t="s">
        <v>75</v>
      </c>
      <c r="AU294" s="201" t="s">
        <v>84</v>
      </c>
      <c r="AY294" s="200" t="s">
        <v>184</v>
      </c>
      <c r="BK294" s="202">
        <f>SUM(BK295:BK298)</f>
        <v>0</v>
      </c>
    </row>
    <row r="295" spans="1:65" s="2" customFormat="1" ht="16.5" customHeight="1">
      <c r="A295" s="34"/>
      <c r="B295" s="35"/>
      <c r="C295" s="205" t="s">
        <v>668</v>
      </c>
      <c r="D295" s="205" t="s">
        <v>187</v>
      </c>
      <c r="E295" s="206" t="s">
        <v>327</v>
      </c>
      <c r="F295" s="207" t="s">
        <v>328</v>
      </c>
      <c r="G295" s="208" t="s">
        <v>190</v>
      </c>
      <c r="H295" s="209">
        <v>15.494999999999999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1.0000000000000001E-5</v>
      </c>
      <c r="R295" s="215">
        <f>Q295*H295</f>
        <v>1.5495E-4</v>
      </c>
      <c r="S295" s="215">
        <v>1.4999999999999999E-4</v>
      </c>
      <c r="T295" s="216">
        <f>S295*H295</f>
        <v>2.3242499999999995E-3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863</v>
      </c>
    </row>
    <row r="296" spans="1:65" s="13" customFormat="1" ht="11.25">
      <c r="B296" s="219"/>
      <c r="C296" s="220"/>
      <c r="D296" s="221" t="s">
        <v>193</v>
      </c>
      <c r="E296" s="222" t="s">
        <v>1</v>
      </c>
      <c r="F296" s="223" t="s">
        <v>330</v>
      </c>
      <c r="G296" s="220"/>
      <c r="H296" s="224">
        <v>15.494999999999999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16.5" customHeight="1">
      <c r="A297" s="34"/>
      <c r="B297" s="35"/>
      <c r="C297" s="205" t="s">
        <v>670</v>
      </c>
      <c r="D297" s="205" t="s">
        <v>187</v>
      </c>
      <c r="E297" s="206" t="s">
        <v>332</v>
      </c>
      <c r="F297" s="207" t="s">
        <v>333</v>
      </c>
      <c r="G297" s="208" t="s">
        <v>190</v>
      </c>
      <c r="H297" s="209">
        <v>2.68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0</v>
      </c>
      <c r="R297" s="215">
        <f>Q297*H297</f>
        <v>0</v>
      </c>
      <c r="S297" s="215">
        <v>1.4999999999999999E-4</v>
      </c>
      <c r="T297" s="216">
        <f>S297*H297</f>
        <v>4.0200000000000001E-4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864</v>
      </c>
    </row>
    <row r="298" spans="1:65" s="13" customFormat="1" ht="11.25">
      <c r="B298" s="219"/>
      <c r="C298" s="220"/>
      <c r="D298" s="221" t="s">
        <v>193</v>
      </c>
      <c r="E298" s="222" t="s">
        <v>1</v>
      </c>
      <c r="F298" s="223" t="s">
        <v>149</v>
      </c>
      <c r="G298" s="220"/>
      <c r="H298" s="224">
        <v>2.68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12" customFormat="1" ht="22.9" customHeight="1">
      <c r="B299" s="189"/>
      <c r="C299" s="190"/>
      <c r="D299" s="191" t="s">
        <v>75</v>
      </c>
      <c r="E299" s="203" t="s">
        <v>335</v>
      </c>
      <c r="F299" s="203" t="s">
        <v>336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SUM(P300:P313)</f>
        <v>0</v>
      </c>
      <c r="Q299" s="197"/>
      <c r="R299" s="198">
        <f>SUM(R300:R313)</f>
        <v>7.3677499999999993E-3</v>
      </c>
      <c r="S299" s="197"/>
      <c r="T299" s="199">
        <f>SUM(T300:T313)</f>
        <v>0</v>
      </c>
      <c r="AR299" s="200" t="s">
        <v>86</v>
      </c>
      <c r="AT299" s="201" t="s">
        <v>75</v>
      </c>
      <c r="AU299" s="201" t="s">
        <v>84</v>
      </c>
      <c r="AY299" s="200" t="s">
        <v>184</v>
      </c>
      <c r="BK299" s="202">
        <f>SUM(BK300:BK313)</f>
        <v>0</v>
      </c>
    </row>
    <row r="300" spans="1:65" s="2" customFormat="1" ht="21.75" customHeight="1">
      <c r="A300" s="34"/>
      <c r="B300" s="35"/>
      <c r="C300" s="205" t="s">
        <v>672</v>
      </c>
      <c r="D300" s="205" t="s">
        <v>187</v>
      </c>
      <c r="E300" s="206" t="s">
        <v>338</v>
      </c>
      <c r="F300" s="207" t="s">
        <v>339</v>
      </c>
      <c r="G300" s="208" t="s">
        <v>340</v>
      </c>
      <c r="H300" s="209">
        <v>8.51</v>
      </c>
      <c r="I300" s="210"/>
      <c r="J300" s="211">
        <f>ROUND(I300*H300,2)</f>
        <v>0</v>
      </c>
      <c r="K300" s="212"/>
      <c r="L300" s="39"/>
      <c r="M300" s="213" t="s">
        <v>1</v>
      </c>
      <c r="N300" s="214" t="s">
        <v>41</v>
      </c>
      <c r="O300" s="71"/>
      <c r="P300" s="215">
        <f>O300*H300</f>
        <v>0</v>
      </c>
      <c r="Q300" s="215">
        <v>1.0000000000000001E-5</v>
      </c>
      <c r="R300" s="215">
        <f>Q300*H300</f>
        <v>8.5100000000000009E-5</v>
      </c>
      <c r="S300" s="215">
        <v>0</v>
      </c>
      <c r="T300" s="21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7" t="s">
        <v>128</v>
      </c>
      <c r="AT300" s="217" t="s">
        <v>187</v>
      </c>
      <c r="AU300" s="217" t="s">
        <v>86</v>
      </c>
      <c r="AY300" s="17" t="s">
        <v>184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7" t="s">
        <v>84</v>
      </c>
      <c r="BK300" s="218">
        <f>ROUND(I300*H300,2)</f>
        <v>0</v>
      </c>
      <c r="BL300" s="17" t="s">
        <v>128</v>
      </c>
      <c r="BM300" s="217" t="s">
        <v>865</v>
      </c>
    </row>
    <row r="301" spans="1:65" s="13" customFormat="1" ht="11.25">
      <c r="B301" s="219"/>
      <c r="C301" s="220"/>
      <c r="D301" s="221" t="s">
        <v>193</v>
      </c>
      <c r="E301" s="222" t="s">
        <v>1</v>
      </c>
      <c r="F301" s="223" t="s">
        <v>342</v>
      </c>
      <c r="G301" s="220"/>
      <c r="H301" s="224">
        <v>8.51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193</v>
      </c>
      <c r="AU301" s="230" t="s">
        <v>86</v>
      </c>
      <c r="AV301" s="13" t="s">
        <v>86</v>
      </c>
      <c r="AW301" s="13" t="s">
        <v>32</v>
      </c>
      <c r="AX301" s="13" t="s">
        <v>84</v>
      </c>
      <c r="AY301" s="230" t="s">
        <v>184</v>
      </c>
    </row>
    <row r="302" spans="1:65" s="2" customFormat="1" ht="16.5" customHeight="1">
      <c r="A302" s="34"/>
      <c r="B302" s="35"/>
      <c r="C302" s="205" t="s">
        <v>674</v>
      </c>
      <c r="D302" s="205" t="s">
        <v>187</v>
      </c>
      <c r="E302" s="206" t="s">
        <v>344</v>
      </c>
      <c r="F302" s="207" t="s">
        <v>345</v>
      </c>
      <c r="G302" s="208" t="s">
        <v>190</v>
      </c>
      <c r="H302" s="209">
        <v>10.050000000000001</v>
      </c>
      <c r="I302" s="210"/>
      <c r="J302" s="211">
        <f>ROUND(I302*H302,2)</f>
        <v>0</v>
      </c>
      <c r="K302" s="212"/>
      <c r="L302" s="39"/>
      <c r="M302" s="213" t="s">
        <v>1</v>
      </c>
      <c r="N302" s="214" t="s">
        <v>41</v>
      </c>
      <c r="O302" s="71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7" t="s">
        <v>128</v>
      </c>
      <c r="AT302" s="217" t="s">
        <v>187</v>
      </c>
      <c r="AU302" s="217" t="s">
        <v>86</v>
      </c>
      <c r="AY302" s="17" t="s">
        <v>184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84</v>
      </c>
      <c r="BK302" s="218">
        <f>ROUND(I302*H302,2)</f>
        <v>0</v>
      </c>
      <c r="BL302" s="17" t="s">
        <v>128</v>
      </c>
      <c r="BM302" s="217" t="s">
        <v>866</v>
      </c>
    </row>
    <row r="303" spans="1:65" s="13" customFormat="1" ht="11.25">
      <c r="B303" s="219"/>
      <c r="C303" s="220"/>
      <c r="D303" s="221" t="s">
        <v>193</v>
      </c>
      <c r="E303" s="222" t="s">
        <v>1</v>
      </c>
      <c r="F303" s="223" t="s">
        <v>137</v>
      </c>
      <c r="G303" s="220"/>
      <c r="H303" s="224">
        <v>10.050000000000001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193</v>
      </c>
      <c r="AU303" s="230" t="s">
        <v>86</v>
      </c>
      <c r="AV303" s="13" t="s">
        <v>86</v>
      </c>
      <c r="AW303" s="13" t="s">
        <v>32</v>
      </c>
      <c r="AX303" s="13" t="s">
        <v>84</v>
      </c>
      <c r="AY303" s="230" t="s">
        <v>184</v>
      </c>
    </row>
    <row r="304" spans="1:65" s="2" customFormat="1" ht="16.5" customHeight="1">
      <c r="A304" s="34"/>
      <c r="B304" s="35"/>
      <c r="C304" s="231" t="s">
        <v>676</v>
      </c>
      <c r="D304" s="231" t="s">
        <v>225</v>
      </c>
      <c r="E304" s="232" t="s">
        <v>348</v>
      </c>
      <c r="F304" s="233" t="s">
        <v>349</v>
      </c>
      <c r="G304" s="234" t="s">
        <v>190</v>
      </c>
      <c r="H304" s="235">
        <v>10.553000000000001</v>
      </c>
      <c r="I304" s="236"/>
      <c r="J304" s="237">
        <f>ROUND(I304*H304,2)</f>
        <v>0</v>
      </c>
      <c r="K304" s="238"/>
      <c r="L304" s="239"/>
      <c r="M304" s="240" t="s">
        <v>1</v>
      </c>
      <c r="N304" s="241" t="s">
        <v>41</v>
      </c>
      <c r="O304" s="71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7" t="s">
        <v>280</v>
      </c>
      <c r="AT304" s="217" t="s">
        <v>225</v>
      </c>
      <c r="AU304" s="217" t="s">
        <v>86</v>
      </c>
      <c r="AY304" s="17" t="s">
        <v>184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7" t="s">
        <v>84</v>
      </c>
      <c r="BK304" s="218">
        <f>ROUND(I304*H304,2)</f>
        <v>0</v>
      </c>
      <c r="BL304" s="17" t="s">
        <v>128</v>
      </c>
      <c r="BM304" s="217" t="s">
        <v>867</v>
      </c>
    </row>
    <row r="305" spans="1:65" s="13" customFormat="1" ht="11.25">
      <c r="B305" s="219"/>
      <c r="C305" s="220"/>
      <c r="D305" s="221" t="s">
        <v>193</v>
      </c>
      <c r="E305" s="220"/>
      <c r="F305" s="223" t="s">
        <v>868</v>
      </c>
      <c r="G305" s="220"/>
      <c r="H305" s="224">
        <v>10.553000000000001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193</v>
      </c>
      <c r="AU305" s="230" t="s">
        <v>86</v>
      </c>
      <c r="AV305" s="13" t="s">
        <v>86</v>
      </c>
      <c r="AW305" s="13" t="s">
        <v>4</v>
      </c>
      <c r="AX305" s="13" t="s">
        <v>84</v>
      </c>
      <c r="AY305" s="230" t="s">
        <v>184</v>
      </c>
    </row>
    <row r="306" spans="1:65" s="2" customFormat="1" ht="21.75" customHeight="1">
      <c r="A306" s="34"/>
      <c r="B306" s="35"/>
      <c r="C306" s="205" t="s">
        <v>679</v>
      </c>
      <c r="D306" s="205" t="s">
        <v>187</v>
      </c>
      <c r="E306" s="206" t="s">
        <v>353</v>
      </c>
      <c r="F306" s="207" t="s">
        <v>354</v>
      </c>
      <c r="G306" s="208" t="s">
        <v>190</v>
      </c>
      <c r="H306" s="209">
        <v>5.98</v>
      </c>
      <c r="I306" s="210"/>
      <c r="J306" s="211">
        <f>ROUND(I306*H306,2)</f>
        <v>0</v>
      </c>
      <c r="K306" s="212"/>
      <c r="L306" s="39"/>
      <c r="M306" s="213" t="s">
        <v>1</v>
      </c>
      <c r="N306" s="214" t="s">
        <v>41</v>
      </c>
      <c r="O306" s="71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7" t="s">
        <v>128</v>
      </c>
      <c r="AT306" s="217" t="s">
        <v>187</v>
      </c>
      <c r="AU306" s="217" t="s">
        <v>86</v>
      </c>
      <c r="AY306" s="17" t="s">
        <v>184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7" t="s">
        <v>84</v>
      </c>
      <c r="BK306" s="218">
        <f>ROUND(I306*H306,2)</f>
        <v>0</v>
      </c>
      <c r="BL306" s="17" t="s">
        <v>128</v>
      </c>
      <c r="BM306" s="217" t="s">
        <v>869</v>
      </c>
    </row>
    <row r="307" spans="1:65" s="13" customFormat="1" ht="11.25">
      <c r="B307" s="219"/>
      <c r="C307" s="220"/>
      <c r="D307" s="221" t="s">
        <v>193</v>
      </c>
      <c r="E307" s="222" t="s">
        <v>143</v>
      </c>
      <c r="F307" s="223" t="s">
        <v>870</v>
      </c>
      <c r="G307" s="220"/>
      <c r="H307" s="224">
        <v>5.98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193</v>
      </c>
      <c r="AU307" s="230" t="s">
        <v>86</v>
      </c>
      <c r="AV307" s="13" t="s">
        <v>86</v>
      </c>
      <c r="AW307" s="13" t="s">
        <v>32</v>
      </c>
      <c r="AX307" s="13" t="s">
        <v>84</v>
      </c>
      <c r="AY307" s="230" t="s">
        <v>184</v>
      </c>
    </row>
    <row r="308" spans="1:65" s="2" customFormat="1" ht="16.5" customHeight="1">
      <c r="A308" s="34"/>
      <c r="B308" s="35"/>
      <c r="C308" s="231" t="s">
        <v>682</v>
      </c>
      <c r="D308" s="231" t="s">
        <v>225</v>
      </c>
      <c r="E308" s="232" t="s">
        <v>348</v>
      </c>
      <c r="F308" s="233" t="s">
        <v>349</v>
      </c>
      <c r="G308" s="234" t="s">
        <v>190</v>
      </c>
      <c r="H308" s="235">
        <v>6.2789999999999999</v>
      </c>
      <c r="I308" s="236"/>
      <c r="J308" s="237">
        <f>ROUND(I308*H308,2)</f>
        <v>0</v>
      </c>
      <c r="K308" s="238"/>
      <c r="L308" s="239"/>
      <c r="M308" s="240" t="s">
        <v>1</v>
      </c>
      <c r="N308" s="241" t="s">
        <v>41</v>
      </c>
      <c r="O308" s="71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7" t="s">
        <v>280</v>
      </c>
      <c r="AT308" s="217" t="s">
        <v>225</v>
      </c>
      <c r="AU308" s="217" t="s">
        <v>86</v>
      </c>
      <c r="AY308" s="17" t="s">
        <v>184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7" t="s">
        <v>84</v>
      </c>
      <c r="BK308" s="218">
        <f>ROUND(I308*H308,2)</f>
        <v>0</v>
      </c>
      <c r="BL308" s="17" t="s">
        <v>128</v>
      </c>
      <c r="BM308" s="217" t="s">
        <v>871</v>
      </c>
    </row>
    <row r="309" spans="1:65" s="13" customFormat="1" ht="11.25">
      <c r="B309" s="219"/>
      <c r="C309" s="220"/>
      <c r="D309" s="221" t="s">
        <v>193</v>
      </c>
      <c r="E309" s="220"/>
      <c r="F309" s="223" t="s">
        <v>872</v>
      </c>
      <c r="G309" s="220"/>
      <c r="H309" s="224">
        <v>6.2789999999999999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193</v>
      </c>
      <c r="AU309" s="230" t="s">
        <v>86</v>
      </c>
      <c r="AV309" s="13" t="s">
        <v>86</v>
      </c>
      <c r="AW309" s="13" t="s">
        <v>4</v>
      </c>
      <c r="AX309" s="13" t="s">
        <v>84</v>
      </c>
      <c r="AY309" s="230" t="s">
        <v>184</v>
      </c>
    </row>
    <row r="310" spans="1:65" s="2" customFormat="1" ht="21.75" customHeight="1">
      <c r="A310" s="34"/>
      <c r="B310" s="35"/>
      <c r="C310" s="205" t="s">
        <v>685</v>
      </c>
      <c r="D310" s="205" t="s">
        <v>187</v>
      </c>
      <c r="E310" s="206" t="s">
        <v>361</v>
      </c>
      <c r="F310" s="207" t="s">
        <v>362</v>
      </c>
      <c r="G310" s="208" t="s">
        <v>190</v>
      </c>
      <c r="H310" s="209">
        <v>15.494999999999999</v>
      </c>
      <c r="I310" s="210"/>
      <c r="J310" s="211">
        <f>ROUND(I310*H310,2)</f>
        <v>0</v>
      </c>
      <c r="K310" s="212"/>
      <c r="L310" s="39"/>
      <c r="M310" s="213" t="s">
        <v>1</v>
      </c>
      <c r="N310" s="214" t="s">
        <v>41</v>
      </c>
      <c r="O310" s="71"/>
      <c r="P310" s="215">
        <f>O310*H310</f>
        <v>0</v>
      </c>
      <c r="Q310" s="215">
        <v>2.1000000000000001E-4</v>
      </c>
      <c r="R310" s="215">
        <f>Q310*H310</f>
        <v>3.2539499999999998E-3</v>
      </c>
      <c r="S310" s="215">
        <v>0</v>
      </c>
      <c r="T310" s="21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7" t="s">
        <v>128</v>
      </c>
      <c r="AT310" s="217" t="s">
        <v>187</v>
      </c>
      <c r="AU310" s="217" t="s">
        <v>86</v>
      </c>
      <c r="AY310" s="17" t="s">
        <v>184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7" t="s">
        <v>84</v>
      </c>
      <c r="BK310" s="218">
        <f>ROUND(I310*H310,2)</f>
        <v>0</v>
      </c>
      <c r="BL310" s="17" t="s">
        <v>128</v>
      </c>
      <c r="BM310" s="217" t="s">
        <v>873</v>
      </c>
    </row>
    <row r="311" spans="1:65" s="13" customFormat="1" ht="11.25">
      <c r="B311" s="219"/>
      <c r="C311" s="220"/>
      <c r="D311" s="221" t="s">
        <v>193</v>
      </c>
      <c r="E311" s="222" t="s">
        <v>140</v>
      </c>
      <c r="F311" s="223" t="s">
        <v>330</v>
      </c>
      <c r="G311" s="220"/>
      <c r="H311" s="224">
        <v>15.494999999999999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193</v>
      </c>
      <c r="AU311" s="230" t="s">
        <v>86</v>
      </c>
      <c r="AV311" s="13" t="s">
        <v>86</v>
      </c>
      <c r="AW311" s="13" t="s">
        <v>32</v>
      </c>
      <c r="AX311" s="13" t="s">
        <v>84</v>
      </c>
      <c r="AY311" s="230" t="s">
        <v>184</v>
      </c>
    </row>
    <row r="312" spans="1:65" s="2" customFormat="1" ht="21.75" customHeight="1">
      <c r="A312" s="34"/>
      <c r="B312" s="35"/>
      <c r="C312" s="205" t="s">
        <v>687</v>
      </c>
      <c r="D312" s="205" t="s">
        <v>187</v>
      </c>
      <c r="E312" s="206" t="s">
        <v>365</v>
      </c>
      <c r="F312" s="207" t="s">
        <v>366</v>
      </c>
      <c r="G312" s="208" t="s">
        <v>190</v>
      </c>
      <c r="H312" s="209">
        <v>15.494999999999999</v>
      </c>
      <c r="I312" s="210"/>
      <c r="J312" s="211">
        <f>ROUND(I312*H312,2)</f>
        <v>0</v>
      </c>
      <c r="K312" s="212"/>
      <c r="L312" s="39"/>
      <c r="M312" s="213" t="s">
        <v>1</v>
      </c>
      <c r="N312" s="214" t="s">
        <v>41</v>
      </c>
      <c r="O312" s="71"/>
      <c r="P312" s="215">
        <f>O312*H312</f>
        <v>0</v>
      </c>
      <c r="Q312" s="215">
        <v>2.5999999999999998E-4</v>
      </c>
      <c r="R312" s="215">
        <f>Q312*H312</f>
        <v>4.0286999999999996E-3</v>
      </c>
      <c r="S312" s="215">
        <v>0</v>
      </c>
      <c r="T312" s="21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7" t="s">
        <v>128</v>
      </c>
      <c r="AT312" s="217" t="s">
        <v>187</v>
      </c>
      <c r="AU312" s="217" t="s">
        <v>86</v>
      </c>
      <c r="AY312" s="17" t="s">
        <v>184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84</v>
      </c>
      <c r="BK312" s="218">
        <f>ROUND(I312*H312,2)</f>
        <v>0</v>
      </c>
      <c r="BL312" s="17" t="s">
        <v>128</v>
      </c>
      <c r="BM312" s="217" t="s">
        <v>874</v>
      </c>
    </row>
    <row r="313" spans="1:65" s="13" customFormat="1" ht="11.25">
      <c r="B313" s="219"/>
      <c r="C313" s="220"/>
      <c r="D313" s="221" t="s">
        <v>193</v>
      </c>
      <c r="E313" s="222" t="s">
        <v>1</v>
      </c>
      <c r="F313" s="223" t="s">
        <v>140</v>
      </c>
      <c r="G313" s="220"/>
      <c r="H313" s="224">
        <v>15.494999999999999</v>
      </c>
      <c r="I313" s="225"/>
      <c r="J313" s="220"/>
      <c r="K313" s="220"/>
      <c r="L313" s="226"/>
      <c r="M313" s="242"/>
      <c r="N313" s="243"/>
      <c r="O313" s="243"/>
      <c r="P313" s="243"/>
      <c r="Q313" s="243"/>
      <c r="R313" s="243"/>
      <c r="S313" s="243"/>
      <c r="T313" s="244"/>
      <c r="AT313" s="230" t="s">
        <v>193</v>
      </c>
      <c r="AU313" s="230" t="s">
        <v>86</v>
      </c>
      <c r="AV313" s="13" t="s">
        <v>86</v>
      </c>
      <c r="AW313" s="13" t="s">
        <v>32</v>
      </c>
      <c r="AX313" s="13" t="s">
        <v>84</v>
      </c>
      <c r="AY313" s="230" t="s">
        <v>184</v>
      </c>
    </row>
    <row r="314" spans="1:65" s="2" customFormat="1" ht="6.95" customHeight="1">
      <c r="A314" s="34"/>
      <c r="B314" s="54"/>
      <c r="C314" s="55"/>
      <c r="D314" s="55"/>
      <c r="E314" s="55"/>
      <c r="F314" s="55"/>
      <c r="G314" s="55"/>
      <c r="H314" s="55"/>
      <c r="I314" s="153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tlIvNq9abE/t1Ace8l3f0tHE0ulNIZX6PgjtQiO//N6Ta2iBgOwEfZFlyT1ZQRcKV4/L1xBJ/5M22IXDl6XrFw==" saltValue="D4LgRfSCQ/r+xTVMXMo8h5ZCXL2ukBx5zFnl2FFtC5W5+AueySffTF1lxu8wksAWeoNAU8eoTDA2Bj6EPMy75A==" spinCount="100000" sheet="1" objects="1" scenarios="1" formatColumns="0" formatRows="0" autoFilter="0"/>
  <autoFilter ref="C131:K31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98</v>
      </c>
      <c r="AZ2" s="109" t="s">
        <v>149</v>
      </c>
      <c r="BA2" s="109" t="s">
        <v>150</v>
      </c>
      <c r="BB2" s="109" t="s">
        <v>1</v>
      </c>
      <c r="BC2" s="109" t="s">
        <v>151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139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410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147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148</v>
      </c>
      <c r="BA6" s="109" t="s">
        <v>148</v>
      </c>
      <c r="BB6" s="109" t="s">
        <v>1</v>
      </c>
      <c r="BC6" s="109" t="s">
        <v>86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140</v>
      </c>
      <c r="BA7" s="109" t="s">
        <v>140</v>
      </c>
      <c r="BB7" s="109" t="s">
        <v>1</v>
      </c>
      <c r="BC7" s="109" t="s">
        <v>141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412</v>
      </c>
      <c r="BA8" s="109" t="s">
        <v>413</v>
      </c>
      <c r="BB8" s="109" t="s">
        <v>1</v>
      </c>
      <c r="BC8" s="109" t="s">
        <v>198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875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876</v>
      </c>
      <c r="BA9" s="109" t="s">
        <v>876</v>
      </c>
      <c r="BB9" s="109" t="s">
        <v>1</v>
      </c>
      <c r="BC9" s="109" t="s">
        <v>877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ROUND((SUM(BE126:BE220)),  2)</f>
        <v>0</v>
      </c>
      <c r="G33" s="34"/>
      <c r="H33" s="34"/>
      <c r="I33" s="132">
        <v>0.21</v>
      </c>
      <c r="J33" s="131">
        <f>ROUND(((SUM(BE126:BE220))*I33),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ROUND((SUM(BF126:BF220)),  2)</f>
        <v>0</v>
      </c>
      <c r="G34" s="34"/>
      <c r="H34" s="34"/>
      <c r="I34" s="132">
        <v>0.15</v>
      </c>
      <c r="J34" s="131">
        <f>ROUND(((SUM(BF126:BF220))*I34),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ROUND((SUM(BG126:BG220)),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ROUND((SUM(BH126:BH220)),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ROUND((SUM(BI126:BI220)),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05 - 1.05 Kabina hosté 2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J158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J168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430</v>
      </c>
      <c r="E103" s="172"/>
      <c r="F103" s="172"/>
      <c r="G103" s="172"/>
      <c r="H103" s="172"/>
      <c r="I103" s="173"/>
      <c r="J103" s="174">
        <f>J169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166</v>
      </c>
      <c r="E104" s="172"/>
      <c r="F104" s="172"/>
      <c r="G104" s="172"/>
      <c r="H104" s="172"/>
      <c r="I104" s="173"/>
      <c r="J104" s="174">
        <f>J179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167</v>
      </c>
      <c r="E105" s="172"/>
      <c r="F105" s="172"/>
      <c r="G105" s="172"/>
      <c r="H105" s="172"/>
      <c r="I105" s="173"/>
      <c r="J105" s="174">
        <f>J197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168</v>
      </c>
      <c r="E106" s="172"/>
      <c r="F106" s="172"/>
      <c r="G106" s="172"/>
      <c r="H106" s="172"/>
      <c r="I106" s="173"/>
      <c r="J106" s="174">
        <f>J206</f>
        <v>0</v>
      </c>
      <c r="K106" s="170"/>
      <c r="L106" s="175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3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6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169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34" t="str">
        <f>E7</f>
        <v>Stavební úpravy šaten a navazujících prostor TJ Milín č.p.319</v>
      </c>
      <c r="F116" s="335"/>
      <c r="G116" s="335"/>
      <c r="H116" s="335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152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0" t="str">
        <f>E9</f>
        <v>05 - 1.05 Kabina hosté 2</v>
      </c>
      <c r="F118" s="336"/>
      <c r="G118" s="336"/>
      <c r="H118" s="3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8" t="s">
        <v>22</v>
      </c>
      <c r="J120" s="66" t="str">
        <f>IF(J12="","",J12)</f>
        <v>16. 8. 2021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40.15" customHeight="1">
      <c r="A122" s="34"/>
      <c r="B122" s="35"/>
      <c r="C122" s="29" t="s">
        <v>24</v>
      </c>
      <c r="D122" s="36"/>
      <c r="E122" s="36"/>
      <c r="F122" s="27" t="str">
        <f>E15</f>
        <v>Obec Milín, 11. května 27, 262 31 Milín</v>
      </c>
      <c r="G122" s="36"/>
      <c r="H122" s="36"/>
      <c r="I122" s="118" t="s">
        <v>30</v>
      </c>
      <c r="J122" s="32" t="str">
        <f>E21</f>
        <v>Ing. Jan hašek, Kamenická 832, 262 72 Březnice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8" t="s">
        <v>33</v>
      </c>
      <c r="J123" s="32" t="str">
        <f>E24</f>
        <v>Ing. Jitka Dupalová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6"/>
      <c r="B125" s="177"/>
      <c r="C125" s="178" t="s">
        <v>170</v>
      </c>
      <c r="D125" s="179" t="s">
        <v>61</v>
      </c>
      <c r="E125" s="179" t="s">
        <v>57</v>
      </c>
      <c r="F125" s="179" t="s">
        <v>58</v>
      </c>
      <c r="G125" s="179" t="s">
        <v>171</v>
      </c>
      <c r="H125" s="179" t="s">
        <v>172</v>
      </c>
      <c r="I125" s="180" t="s">
        <v>173</v>
      </c>
      <c r="J125" s="181" t="s">
        <v>157</v>
      </c>
      <c r="K125" s="182" t="s">
        <v>174</v>
      </c>
      <c r="L125" s="183"/>
      <c r="M125" s="75" t="s">
        <v>1</v>
      </c>
      <c r="N125" s="76" t="s">
        <v>40</v>
      </c>
      <c r="O125" s="76" t="s">
        <v>175</v>
      </c>
      <c r="P125" s="76" t="s">
        <v>176</v>
      </c>
      <c r="Q125" s="76" t="s">
        <v>177</v>
      </c>
      <c r="R125" s="76" t="s">
        <v>178</v>
      </c>
      <c r="S125" s="76" t="s">
        <v>179</v>
      </c>
      <c r="T125" s="77" t="s">
        <v>180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4"/>
      <c r="B126" s="35"/>
      <c r="C126" s="82" t="s">
        <v>181</v>
      </c>
      <c r="D126" s="36"/>
      <c r="E126" s="36"/>
      <c r="F126" s="36"/>
      <c r="G126" s="36"/>
      <c r="H126" s="36"/>
      <c r="I126" s="116"/>
      <c r="J126" s="184">
        <f>BK126</f>
        <v>0</v>
      </c>
      <c r="K126" s="36"/>
      <c r="L126" s="39"/>
      <c r="M126" s="78"/>
      <c r="N126" s="185"/>
      <c r="O126" s="79"/>
      <c r="P126" s="186">
        <f>P127+P168</f>
        <v>0</v>
      </c>
      <c r="Q126" s="79"/>
      <c r="R126" s="186">
        <f>R127+R168</f>
        <v>0.42596010000000006</v>
      </c>
      <c r="S126" s="79"/>
      <c r="T126" s="187">
        <f>T127+T168</f>
        <v>0.40400669999999994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159</v>
      </c>
      <c r="BK126" s="188">
        <f>BK127+BK168</f>
        <v>0</v>
      </c>
    </row>
    <row r="127" spans="1:63" s="12" customFormat="1" ht="25.9" customHeight="1">
      <c r="B127" s="189"/>
      <c r="C127" s="190"/>
      <c r="D127" s="191" t="s">
        <v>75</v>
      </c>
      <c r="E127" s="192" t="s">
        <v>182</v>
      </c>
      <c r="F127" s="192" t="s">
        <v>183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P128+P148+P158+P166</f>
        <v>0</v>
      </c>
      <c r="Q127" s="197"/>
      <c r="R127" s="198">
        <f>R128+R148+R158+R166</f>
        <v>0.35817706000000005</v>
      </c>
      <c r="S127" s="197"/>
      <c r="T127" s="199">
        <f>T128+T148+T158+T166</f>
        <v>0.34319999999999995</v>
      </c>
      <c r="AR127" s="200" t="s">
        <v>84</v>
      </c>
      <c r="AT127" s="201" t="s">
        <v>75</v>
      </c>
      <c r="AU127" s="201" t="s">
        <v>76</v>
      </c>
      <c r="AY127" s="200" t="s">
        <v>184</v>
      </c>
      <c r="BK127" s="202">
        <f>BK128+BK148+BK158+BK166</f>
        <v>0</v>
      </c>
    </row>
    <row r="128" spans="1:63" s="12" customFormat="1" ht="22.9" customHeight="1">
      <c r="B128" s="189"/>
      <c r="C128" s="190"/>
      <c r="D128" s="191" t="s">
        <v>75</v>
      </c>
      <c r="E128" s="203" t="s">
        <v>185</v>
      </c>
      <c r="F128" s="203" t="s">
        <v>186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SUM(P129:P147)</f>
        <v>0</v>
      </c>
      <c r="Q128" s="197"/>
      <c r="R128" s="198">
        <f>SUM(R129:R147)</f>
        <v>0.35552880000000003</v>
      </c>
      <c r="S128" s="197"/>
      <c r="T128" s="199">
        <f>SUM(T129:T147)</f>
        <v>0</v>
      </c>
      <c r="AR128" s="200" t="s">
        <v>84</v>
      </c>
      <c r="AT128" s="201" t="s">
        <v>75</v>
      </c>
      <c r="AU128" s="201" t="s">
        <v>84</v>
      </c>
      <c r="AY128" s="200" t="s">
        <v>184</v>
      </c>
      <c r="BK128" s="202">
        <f>SUM(BK129:BK147)</f>
        <v>0</v>
      </c>
    </row>
    <row r="129" spans="1:65" s="2" customFormat="1" ht="21.75" customHeight="1">
      <c r="A129" s="34"/>
      <c r="B129" s="35"/>
      <c r="C129" s="205" t="s">
        <v>84</v>
      </c>
      <c r="D129" s="205" t="s">
        <v>187</v>
      </c>
      <c r="E129" s="206" t="s">
        <v>188</v>
      </c>
      <c r="F129" s="207" t="s">
        <v>189</v>
      </c>
      <c r="G129" s="208" t="s">
        <v>190</v>
      </c>
      <c r="H129" s="209">
        <v>4.0199999999999996</v>
      </c>
      <c r="I129" s="210"/>
      <c r="J129" s="211">
        <f>ROUND(I129*H129,2)</f>
        <v>0</v>
      </c>
      <c r="K129" s="212"/>
      <c r="L129" s="39"/>
      <c r="M129" s="213" t="s">
        <v>1</v>
      </c>
      <c r="N129" s="214" t="s">
        <v>41</v>
      </c>
      <c r="O129" s="71"/>
      <c r="P129" s="215">
        <f>O129*H129</f>
        <v>0</v>
      </c>
      <c r="Q129" s="215">
        <v>4.3800000000000002E-3</v>
      </c>
      <c r="R129" s="215">
        <f>Q129*H129</f>
        <v>1.7607599999999998E-2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191</v>
      </c>
      <c r="AT129" s="217" t="s">
        <v>187</v>
      </c>
      <c r="AU129" s="217" t="s">
        <v>86</v>
      </c>
      <c r="AY129" s="17" t="s">
        <v>184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191</v>
      </c>
      <c r="BM129" s="217" t="s">
        <v>878</v>
      </c>
    </row>
    <row r="130" spans="1:65" s="13" customFormat="1" ht="11.25">
      <c r="B130" s="219"/>
      <c r="C130" s="220"/>
      <c r="D130" s="221" t="s">
        <v>193</v>
      </c>
      <c r="E130" s="222" t="s">
        <v>149</v>
      </c>
      <c r="F130" s="223" t="s">
        <v>194</v>
      </c>
      <c r="G130" s="220"/>
      <c r="H130" s="224">
        <v>4.0199999999999996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193</v>
      </c>
      <c r="AU130" s="230" t="s">
        <v>86</v>
      </c>
      <c r="AV130" s="13" t="s">
        <v>86</v>
      </c>
      <c r="AW130" s="13" t="s">
        <v>32</v>
      </c>
      <c r="AX130" s="13" t="s">
        <v>84</v>
      </c>
      <c r="AY130" s="230" t="s">
        <v>184</v>
      </c>
    </row>
    <row r="131" spans="1:65" s="2" customFormat="1" ht="21.75" customHeight="1">
      <c r="A131" s="34"/>
      <c r="B131" s="35"/>
      <c r="C131" s="205" t="s">
        <v>86</v>
      </c>
      <c r="D131" s="205" t="s">
        <v>187</v>
      </c>
      <c r="E131" s="206" t="s">
        <v>195</v>
      </c>
      <c r="F131" s="207" t="s">
        <v>196</v>
      </c>
      <c r="G131" s="208" t="s">
        <v>190</v>
      </c>
      <c r="H131" s="209">
        <v>15.577999999999999</v>
      </c>
      <c r="I131" s="210"/>
      <c r="J131" s="211">
        <f>ROUND(I131*H131,2)</f>
        <v>0</v>
      </c>
      <c r="K131" s="212"/>
      <c r="L131" s="39"/>
      <c r="M131" s="213" t="s">
        <v>1</v>
      </c>
      <c r="N131" s="214" t="s">
        <v>41</v>
      </c>
      <c r="O131" s="71"/>
      <c r="P131" s="215">
        <f>O131*H131</f>
        <v>0</v>
      </c>
      <c r="Q131" s="215">
        <v>3.0000000000000001E-3</v>
      </c>
      <c r="R131" s="215">
        <f>Q131*H131</f>
        <v>4.6733999999999998E-2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191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191</v>
      </c>
      <c r="BM131" s="217" t="s">
        <v>879</v>
      </c>
    </row>
    <row r="132" spans="1:65" s="13" customFormat="1" ht="11.25">
      <c r="B132" s="219"/>
      <c r="C132" s="220"/>
      <c r="D132" s="221" t="s">
        <v>193</v>
      </c>
      <c r="E132" s="222" t="s">
        <v>1</v>
      </c>
      <c r="F132" s="223" t="s">
        <v>137</v>
      </c>
      <c r="G132" s="220"/>
      <c r="H132" s="224">
        <v>15.577999999999999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193</v>
      </c>
      <c r="AU132" s="230" t="s">
        <v>86</v>
      </c>
      <c r="AV132" s="13" t="s">
        <v>86</v>
      </c>
      <c r="AW132" s="13" t="s">
        <v>32</v>
      </c>
      <c r="AX132" s="13" t="s">
        <v>84</v>
      </c>
      <c r="AY132" s="230" t="s">
        <v>184</v>
      </c>
    </row>
    <row r="133" spans="1:65" s="2" customFormat="1" ht="21.75" customHeight="1">
      <c r="A133" s="34"/>
      <c r="B133" s="35"/>
      <c r="C133" s="205" t="s">
        <v>198</v>
      </c>
      <c r="D133" s="205" t="s">
        <v>187</v>
      </c>
      <c r="E133" s="206" t="s">
        <v>199</v>
      </c>
      <c r="F133" s="207" t="s">
        <v>200</v>
      </c>
      <c r="G133" s="208" t="s">
        <v>190</v>
      </c>
      <c r="H133" s="209">
        <v>3.84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4.3800000000000002E-3</v>
      </c>
      <c r="R133" s="215">
        <f>Q133*H133</f>
        <v>1.6819199999999999E-2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880</v>
      </c>
    </row>
    <row r="134" spans="1:65" s="13" customFormat="1" ht="11.25">
      <c r="B134" s="219"/>
      <c r="C134" s="220"/>
      <c r="D134" s="221" t="s">
        <v>193</v>
      </c>
      <c r="E134" s="222" t="s">
        <v>1</v>
      </c>
      <c r="F134" s="223" t="s">
        <v>457</v>
      </c>
      <c r="G134" s="220"/>
      <c r="H134" s="224">
        <v>3.84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21.75" customHeight="1">
      <c r="A135" s="34"/>
      <c r="B135" s="35"/>
      <c r="C135" s="205" t="s">
        <v>191</v>
      </c>
      <c r="D135" s="205" t="s">
        <v>187</v>
      </c>
      <c r="E135" s="206" t="s">
        <v>203</v>
      </c>
      <c r="F135" s="207" t="s">
        <v>204</v>
      </c>
      <c r="G135" s="208" t="s">
        <v>190</v>
      </c>
      <c r="H135" s="209">
        <v>41.78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3.0000000000000001E-3</v>
      </c>
      <c r="R135" s="215">
        <f>Q135*H135</f>
        <v>0.12534000000000001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881</v>
      </c>
    </row>
    <row r="136" spans="1:65" s="13" customFormat="1" ht="11.25">
      <c r="B136" s="219"/>
      <c r="C136" s="220"/>
      <c r="D136" s="221" t="s">
        <v>193</v>
      </c>
      <c r="E136" s="222" t="s">
        <v>146</v>
      </c>
      <c r="F136" s="223" t="s">
        <v>882</v>
      </c>
      <c r="G136" s="220"/>
      <c r="H136" s="224">
        <v>41.78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16.5" customHeight="1">
      <c r="A137" s="34"/>
      <c r="B137" s="35"/>
      <c r="C137" s="205" t="s">
        <v>207</v>
      </c>
      <c r="D137" s="205" t="s">
        <v>187</v>
      </c>
      <c r="E137" s="206" t="s">
        <v>208</v>
      </c>
      <c r="F137" s="207" t="s">
        <v>209</v>
      </c>
      <c r="G137" s="208" t="s">
        <v>190</v>
      </c>
      <c r="H137" s="209">
        <v>5.84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5.1999999999999998E-3</v>
      </c>
      <c r="R137" s="215">
        <f>Q137*H137</f>
        <v>3.0367999999999999E-2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883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457</v>
      </c>
      <c r="G138" s="220"/>
      <c r="H138" s="224">
        <v>3.84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76</v>
      </c>
      <c r="AY138" s="230" t="s">
        <v>184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884</v>
      </c>
      <c r="G139" s="220"/>
      <c r="H139" s="224">
        <v>2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76</v>
      </c>
      <c r="AY139" s="230" t="s">
        <v>184</v>
      </c>
    </row>
    <row r="140" spans="1:65" s="14" customFormat="1" ht="11.25">
      <c r="B140" s="245"/>
      <c r="C140" s="246"/>
      <c r="D140" s="221" t="s">
        <v>193</v>
      </c>
      <c r="E140" s="247" t="s">
        <v>1</v>
      </c>
      <c r="F140" s="248" t="s">
        <v>385</v>
      </c>
      <c r="G140" s="246"/>
      <c r="H140" s="249">
        <v>5.84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193</v>
      </c>
      <c r="AU140" s="255" t="s">
        <v>86</v>
      </c>
      <c r="AV140" s="14" t="s">
        <v>191</v>
      </c>
      <c r="AW140" s="14" t="s">
        <v>32</v>
      </c>
      <c r="AX140" s="14" t="s">
        <v>84</v>
      </c>
      <c r="AY140" s="255" t="s">
        <v>184</v>
      </c>
    </row>
    <row r="141" spans="1:65" s="2" customFormat="1" ht="16.5" customHeight="1">
      <c r="A141" s="34"/>
      <c r="B141" s="35"/>
      <c r="C141" s="205" t="s">
        <v>185</v>
      </c>
      <c r="D141" s="205" t="s">
        <v>187</v>
      </c>
      <c r="E141" s="206" t="s">
        <v>211</v>
      </c>
      <c r="F141" s="207" t="s">
        <v>212</v>
      </c>
      <c r="G141" s="208" t="s">
        <v>190</v>
      </c>
      <c r="H141" s="209">
        <v>15.577999999999999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885</v>
      </c>
    </row>
    <row r="142" spans="1:65" s="13" customFormat="1" ht="11.25">
      <c r="B142" s="219"/>
      <c r="C142" s="220"/>
      <c r="D142" s="221" t="s">
        <v>193</v>
      </c>
      <c r="E142" s="222" t="s">
        <v>137</v>
      </c>
      <c r="F142" s="223" t="s">
        <v>214</v>
      </c>
      <c r="G142" s="220"/>
      <c r="H142" s="224">
        <v>15.577999999999999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2" customFormat="1" ht="21.75" customHeight="1">
      <c r="A143" s="34"/>
      <c r="B143" s="35"/>
      <c r="C143" s="205" t="s">
        <v>215</v>
      </c>
      <c r="D143" s="205" t="s">
        <v>187</v>
      </c>
      <c r="E143" s="206" t="s">
        <v>216</v>
      </c>
      <c r="F143" s="207" t="s">
        <v>217</v>
      </c>
      <c r="G143" s="208" t="s">
        <v>190</v>
      </c>
      <c r="H143" s="209">
        <v>6.22</v>
      </c>
      <c r="I143" s="210"/>
      <c r="J143" s="211">
        <f>ROUND(I143*H143,2)</f>
        <v>0</v>
      </c>
      <c r="K143" s="212"/>
      <c r="L143" s="39"/>
      <c r="M143" s="213" t="s">
        <v>1</v>
      </c>
      <c r="N143" s="214" t="s">
        <v>41</v>
      </c>
      <c r="O143" s="71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191</v>
      </c>
      <c r="AT143" s="217" t="s">
        <v>187</v>
      </c>
      <c r="AU143" s="217" t="s">
        <v>86</v>
      </c>
      <c r="AY143" s="17" t="s">
        <v>184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191</v>
      </c>
      <c r="BM143" s="217" t="s">
        <v>886</v>
      </c>
    </row>
    <row r="144" spans="1:65" s="13" customFormat="1" ht="11.25">
      <c r="B144" s="219"/>
      <c r="C144" s="220"/>
      <c r="D144" s="221" t="s">
        <v>193</v>
      </c>
      <c r="E144" s="222" t="s">
        <v>1</v>
      </c>
      <c r="F144" s="223" t="s">
        <v>143</v>
      </c>
      <c r="G144" s="220"/>
      <c r="H144" s="224">
        <v>6.22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32</v>
      </c>
      <c r="AX144" s="13" t="s">
        <v>84</v>
      </c>
      <c r="AY144" s="230" t="s">
        <v>184</v>
      </c>
    </row>
    <row r="145" spans="1:65" s="2" customFormat="1" ht="16.5" customHeight="1">
      <c r="A145" s="34"/>
      <c r="B145" s="35"/>
      <c r="C145" s="205" t="s">
        <v>219</v>
      </c>
      <c r="D145" s="205" t="s">
        <v>187</v>
      </c>
      <c r="E145" s="206" t="s">
        <v>220</v>
      </c>
      <c r="F145" s="207" t="s">
        <v>221</v>
      </c>
      <c r="G145" s="208" t="s">
        <v>222</v>
      </c>
      <c r="H145" s="209">
        <v>2</v>
      </c>
      <c r="I145" s="210"/>
      <c r="J145" s="211">
        <f>ROUND(I145*H145,2)</f>
        <v>0</v>
      </c>
      <c r="K145" s="212"/>
      <c r="L145" s="39"/>
      <c r="M145" s="213" t="s">
        <v>1</v>
      </c>
      <c r="N145" s="214" t="s">
        <v>41</v>
      </c>
      <c r="O145" s="71"/>
      <c r="P145" s="215">
        <f>O145*H145</f>
        <v>0</v>
      </c>
      <c r="Q145" s="215">
        <v>4.684E-2</v>
      </c>
      <c r="R145" s="215">
        <f>Q145*H145</f>
        <v>9.3679999999999999E-2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191</v>
      </c>
      <c r="AT145" s="217" t="s">
        <v>187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887</v>
      </c>
    </row>
    <row r="146" spans="1:65" s="13" customFormat="1" ht="11.25">
      <c r="B146" s="219"/>
      <c r="C146" s="220"/>
      <c r="D146" s="221" t="s">
        <v>193</v>
      </c>
      <c r="E146" s="222" t="s">
        <v>1</v>
      </c>
      <c r="F146" s="223" t="s">
        <v>148</v>
      </c>
      <c r="G146" s="220"/>
      <c r="H146" s="224">
        <v>2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32</v>
      </c>
      <c r="AX146" s="13" t="s">
        <v>84</v>
      </c>
      <c r="AY146" s="230" t="s">
        <v>184</v>
      </c>
    </row>
    <row r="147" spans="1:65" s="2" customFormat="1" ht="21.75" customHeight="1">
      <c r="A147" s="34"/>
      <c r="B147" s="35"/>
      <c r="C147" s="231" t="s">
        <v>224</v>
      </c>
      <c r="D147" s="231" t="s">
        <v>225</v>
      </c>
      <c r="E147" s="232" t="s">
        <v>226</v>
      </c>
      <c r="F147" s="233" t="s">
        <v>227</v>
      </c>
      <c r="G147" s="234" t="s">
        <v>222</v>
      </c>
      <c r="H147" s="235">
        <v>2</v>
      </c>
      <c r="I147" s="236"/>
      <c r="J147" s="237">
        <f>ROUND(I147*H147,2)</f>
        <v>0</v>
      </c>
      <c r="K147" s="238"/>
      <c r="L147" s="239"/>
      <c r="M147" s="240" t="s">
        <v>1</v>
      </c>
      <c r="N147" s="241" t="s">
        <v>41</v>
      </c>
      <c r="O147" s="71"/>
      <c r="P147" s="215">
        <f>O147*H147</f>
        <v>0</v>
      </c>
      <c r="Q147" s="215">
        <v>1.2489999999999999E-2</v>
      </c>
      <c r="R147" s="215">
        <f>Q147*H147</f>
        <v>2.4979999999999999E-2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219</v>
      </c>
      <c r="AT147" s="217" t="s">
        <v>225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888</v>
      </c>
    </row>
    <row r="148" spans="1:65" s="12" customFormat="1" ht="22.9" customHeight="1">
      <c r="B148" s="189"/>
      <c r="C148" s="190"/>
      <c r="D148" s="191" t="s">
        <v>75</v>
      </c>
      <c r="E148" s="203" t="s">
        <v>224</v>
      </c>
      <c r="F148" s="203" t="s">
        <v>229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SUM(P149:P157)</f>
        <v>0</v>
      </c>
      <c r="Q148" s="197"/>
      <c r="R148" s="198">
        <f>SUM(R149:R157)</f>
        <v>2.6482599999999999E-3</v>
      </c>
      <c r="S148" s="197"/>
      <c r="T148" s="199">
        <f>SUM(T149:T157)</f>
        <v>0.34319999999999995</v>
      </c>
      <c r="AR148" s="200" t="s">
        <v>84</v>
      </c>
      <c r="AT148" s="201" t="s">
        <v>75</v>
      </c>
      <c r="AU148" s="201" t="s">
        <v>84</v>
      </c>
      <c r="AY148" s="200" t="s">
        <v>184</v>
      </c>
      <c r="BK148" s="202">
        <f>SUM(BK149:BK157)</f>
        <v>0</v>
      </c>
    </row>
    <row r="149" spans="1:65" s="2" customFormat="1" ht="21.75" customHeight="1">
      <c r="A149" s="34"/>
      <c r="B149" s="35"/>
      <c r="C149" s="205" t="s">
        <v>111</v>
      </c>
      <c r="D149" s="205" t="s">
        <v>187</v>
      </c>
      <c r="E149" s="206" t="s">
        <v>230</v>
      </c>
      <c r="F149" s="207" t="s">
        <v>231</v>
      </c>
      <c r="G149" s="208" t="s">
        <v>190</v>
      </c>
      <c r="H149" s="209">
        <v>15.577999999999999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1.2999999999999999E-4</v>
      </c>
      <c r="R149" s="215">
        <f>Q149*H149</f>
        <v>2.0251399999999999E-3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889</v>
      </c>
    </row>
    <row r="150" spans="1:65" s="13" customFormat="1" ht="11.25">
      <c r="B150" s="219"/>
      <c r="C150" s="220"/>
      <c r="D150" s="221" t="s">
        <v>193</v>
      </c>
      <c r="E150" s="222" t="s">
        <v>1</v>
      </c>
      <c r="F150" s="223" t="s">
        <v>137</v>
      </c>
      <c r="G150" s="220"/>
      <c r="H150" s="224">
        <v>15.577999999999999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2" customFormat="1" ht="21.75" customHeight="1">
      <c r="A151" s="34"/>
      <c r="B151" s="35"/>
      <c r="C151" s="205" t="s">
        <v>114</v>
      </c>
      <c r="D151" s="205" t="s">
        <v>187</v>
      </c>
      <c r="E151" s="206" t="s">
        <v>233</v>
      </c>
      <c r="F151" s="207" t="s">
        <v>234</v>
      </c>
      <c r="G151" s="208" t="s">
        <v>190</v>
      </c>
      <c r="H151" s="209">
        <v>15.577999999999999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4.0000000000000003E-5</v>
      </c>
      <c r="R151" s="215">
        <f>Q151*H151</f>
        <v>6.2312000000000001E-4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890</v>
      </c>
    </row>
    <row r="152" spans="1:65" s="13" customFormat="1" ht="11.25">
      <c r="B152" s="219"/>
      <c r="C152" s="220"/>
      <c r="D152" s="221" t="s">
        <v>193</v>
      </c>
      <c r="E152" s="222" t="s">
        <v>1</v>
      </c>
      <c r="F152" s="223" t="s">
        <v>137</v>
      </c>
      <c r="G152" s="220"/>
      <c r="H152" s="224">
        <v>15.577999999999999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16.5" customHeight="1">
      <c r="A153" s="34"/>
      <c r="B153" s="35"/>
      <c r="C153" s="205" t="s">
        <v>117</v>
      </c>
      <c r="D153" s="205" t="s">
        <v>187</v>
      </c>
      <c r="E153" s="206" t="s">
        <v>236</v>
      </c>
      <c r="F153" s="207" t="s">
        <v>237</v>
      </c>
      <c r="G153" s="208" t="s">
        <v>190</v>
      </c>
      <c r="H153" s="209">
        <v>3.2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0</v>
      </c>
      <c r="R153" s="215">
        <f>Q153*H153</f>
        <v>0</v>
      </c>
      <c r="S153" s="215">
        <v>7.5999999999999998E-2</v>
      </c>
      <c r="T153" s="216">
        <f>S153*H153</f>
        <v>0.2432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891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499</v>
      </c>
      <c r="G154" s="220"/>
      <c r="H154" s="224">
        <v>3.2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21.75" customHeight="1">
      <c r="A155" s="34"/>
      <c r="B155" s="35"/>
      <c r="C155" s="205" t="s">
        <v>120</v>
      </c>
      <c r="D155" s="205" t="s">
        <v>187</v>
      </c>
      <c r="E155" s="206" t="s">
        <v>500</v>
      </c>
      <c r="F155" s="207" t="s">
        <v>501</v>
      </c>
      <c r="G155" s="208" t="s">
        <v>502</v>
      </c>
      <c r="H155" s="209">
        <v>8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0</v>
      </c>
      <c r="R155" s="215">
        <f>Q155*H155</f>
        <v>0</v>
      </c>
      <c r="S155" s="215">
        <v>1E-3</v>
      </c>
      <c r="T155" s="216">
        <f>S155*H155</f>
        <v>8.0000000000000002E-3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892</v>
      </c>
    </row>
    <row r="156" spans="1:65" s="2" customFormat="1" ht="21.75" customHeight="1">
      <c r="A156" s="34"/>
      <c r="B156" s="35"/>
      <c r="C156" s="205" t="s">
        <v>123</v>
      </c>
      <c r="D156" s="205" t="s">
        <v>187</v>
      </c>
      <c r="E156" s="206" t="s">
        <v>752</v>
      </c>
      <c r="F156" s="207" t="s">
        <v>753</v>
      </c>
      <c r="G156" s="208" t="s">
        <v>190</v>
      </c>
      <c r="H156" s="209">
        <v>2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0</v>
      </c>
      <c r="R156" s="215">
        <f>Q156*H156</f>
        <v>0</v>
      </c>
      <c r="S156" s="215">
        <v>4.5999999999999999E-2</v>
      </c>
      <c r="T156" s="216">
        <f>S156*H156</f>
        <v>9.1999999999999998E-2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893</v>
      </c>
    </row>
    <row r="157" spans="1:65" s="13" customFormat="1" ht="11.25">
      <c r="B157" s="219"/>
      <c r="C157" s="220"/>
      <c r="D157" s="221" t="s">
        <v>193</v>
      </c>
      <c r="E157" s="222" t="s">
        <v>1</v>
      </c>
      <c r="F157" s="223" t="s">
        <v>86</v>
      </c>
      <c r="G157" s="220"/>
      <c r="H157" s="224">
        <v>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12" customFormat="1" ht="22.9" customHeight="1">
      <c r="B158" s="189"/>
      <c r="C158" s="190"/>
      <c r="D158" s="191" t="s">
        <v>75</v>
      </c>
      <c r="E158" s="203" t="s">
        <v>239</v>
      </c>
      <c r="F158" s="203" t="s">
        <v>240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SUM(P159:P165)</f>
        <v>0</v>
      </c>
      <c r="Q158" s="197"/>
      <c r="R158" s="198">
        <f>SUM(R159:R165)</f>
        <v>0</v>
      </c>
      <c r="S158" s="197"/>
      <c r="T158" s="199">
        <f>SUM(T159:T165)</f>
        <v>0</v>
      </c>
      <c r="AR158" s="200" t="s">
        <v>84</v>
      </c>
      <c r="AT158" s="201" t="s">
        <v>75</v>
      </c>
      <c r="AU158" s="201" t="s">
        <v>84</v>
      </c>
      <c r="AY158" s="200" t="s">
        <v>184</v>
      </c>
      <c r="BK158" s="202">
        <f>SUM(BK159:BK165)</f>
        <v>0</v>
      </c>
    </row>
    <row r="159" spans="1:65" s="2" customFormat="1" ht="16.5" customHeight="1">
      <c r="A159" s="34"/>
      <c r="B159" s="35"/>
      <c r="C159" s="205" t="s">
        <v>8</v>
      </c>
      <c r="D159" s="205" t="s">
        <v>187</v>
      </c>
      <c r="E159" s="206" t="s">
        <v>241</v>
      </c>
      <c r="F159" s="207" t="s">
        <v>242</v>
      </c>
      <c r="G159" s="208" t="s">
        <v>243</v>
      </c>
      <c r="H159" s="209">
        <v>0.40400000000000003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894</v>
      </c>
    </row>
    <row r="160" spans="1:65" s="2" customFormat="1" ht="16.5" customHeight="1">
      <c r="A160" s="34"/>
      <c r="B160" s="35"/>
      <c r="C160" s="205" t="s">
        <v>128</v>
      </c>
      <c r="D160" s="205" t="s">
        <v>187</v>
      </c>
      <c r="E160" s="206" t="s">
        <v>245</v>
      </c>
      <c r="F160" s="207" t="s">
        <v>246</v>
      </c>
      <c r="G160" s="208" t="s">
        <v>243</v>
      </c>
      <c r="H160" s="209">
        <v>0.40400000000000003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895</v>
      </c>
    </row>
    <row r="161" spans="1:65" s="2" customFormat="1" ht="21.75" customHeight="1">
      <c r="A161" s="34"/>
      <c r="B161" s="35"/>
      <c r="C161" s="205" t="s">
        <v>131</v>
      </c>
      <c r="D161" s="205" t="s">
        <v>187</v>
      </c>
      <c r="E161" s="206" t="s">
        <v>248</v>
      </c>
      <c r="F161" s="207" t="s">
        <v>249</v>
      </c>
      <c r="G161" s="208" t="s">
        <v>243</v>
      </c>
      <c r="H161" s="209">
        <v>0.40400000000000003</v>
      </c>
      <c r="I161" s="210"/>
      <c r="J161" s="211">
        <f>ROUND(I161*H161,2)</f>
        <v>0</v>
      </c>
      <c r="K161" s="212"/>
      <c r="L161" s="39"/>
      <c r="M161" s="213" t="s">
        <v>1</v>
      </c>
      <c r="N161" s="214" t="s">
        <v>41</v>
      </c>
      <c r="O161" s="71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191</v>
      </c>
      <c r="AT161" s="217" t="s">
        <v>187</v>
      </c>
      <c r="AU161" s="217" t="s">
        <v>86</v>
      </c>
      <c r="AY161" s="17" t="s">
        <v>184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7" t="s">
        <v>84</v>
      </c>
      <c r="BK161" s="218">
        <f>ROUND(I161*H161,2)</f>
        <v>0</v>
      </c>
      <c r="BL161" s="17" t="s">
        <v>191</v>
      </c>
      <c r="BM161" s="217" t="s">
        <v>896</v>
      </c>
    </row>
    <row r="162" spans="1:65" s="2" customFormat="1" ht="21.75" customHeight="1">
      <c r="A162" s="34"/>
      <c r="B162" s="35"/>
      <c r="C162" s="205" t="s">
        <v>134</v>
      </c>
      <c r="D162" s="205" t="s">
        <v>187</v>
      </c>
      <c r="E162" s="206" t="s">
        <v>251</v>
      </c>
      <c r="F162" s="207" t="s">
        <v>252</v>
      </c>
      <c r="G162" s="208" t="s">
        <v>243</v>
      </c>
      <c r="H162" s="209">
        <v>3.6360000000000001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897</v>
      </c>
    </row>
    <row r="163" spans="1:65" s="13" customFormat="1" ht="11.25">
      <c r="B163" s="219"/>
      <c r="C163" s="220"/>
      <c r="D163" s="221" t="s">
        <v>193</v>
      </c>
      <c r="E163" s="220"/>
      <c r="F163" s="223" t="s">
        <v>898</v>
      </c>
      <c r="G163" s="220"/>
      <c r="H163" s="224">
        <v>3.6360000000000001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4</v>
      </c>
      <c r="AX163" s="13" t="s">
        <v>84</v>
      </c>
      <c r="AY163" s="230" t="s">
        <v>184</v>
      </c>
    </row>
    <row r="164" spans="1:65" s="2" customFormat="1" ht="21.75" customHeight="1">
      <c r="A164" s="34"/>
      <c r="B164" s="35"/>
      <c r="C164" s="205" t="s">
        <v>268</v>
      </c>
      <c r="D164" s="205" t="s">
        <v>187</v>
      </c>
      <c r="E164" s="206" t="s">
        <v>255</v>
      </c>
      <c r="F164" s="207" t="s">
        <v>256</v>
      </c>
      <c r="G164" s="208" t="s">
        <v>243</v>
      </c>
      <c r="H164" s="209">
        <v>0.40400000000000003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899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900</v>
      </c>
      <c r="G165" s="220"/>
      <c r="H165" s="224">
        <v>0.40400000000000003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12" customFormat="1" ht="22.9" customHeight="1">
      <c r="B166" s="189"/>
      <c r="C166" s="190"/>
      <c r="D166" s="191" t="s">
        <v>75</v>
      </c>
      <c r="E166" s="203" t="s">
        <v>259</v>
      </c>
      <c r="F166" s="203" t="s">
        <v>260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P167</f>
        <v>0</v>
      </c>
      <c r="Q166" s="197"/>
      <c r="R166" s="198">
        <f>R167</f>
        <v>0</v>
      </c>
      <c r="S166" s="197"/>
      <c r="T166" s="199">
        <f>T167</f>
        <v>0</v>
      </c>
      <c r="AR166" s="200" t="s">
        <v>84</v>
      </c>
      <c r="AT166" s="201" t="s">
        <v>75</v>
      </c>
      <c r="AU166" s="201" t="s">
        <v>84</v>
      </c>
      <c r="AY166" s="200" t="s">
        <v>184</v>
      </c>
      <c r="BK166" s="202">
        <f>BK167</f>
        <v>0</v>
      </c>
    </row>
    <row r="167" spans="1:65" s="2" customFormat="1" ht="16.5" customHeight="1">
      <c r="A167" s="34"/>
      <c r="B167" s="35"/>
      <c r="C167" s="205" t="s">
        <v>274</v>
      </c>
      <c r="D167" s="205" t="s">
        <v>187</v>
      </c>
      <c r="E167" s="206" t="s">
        <v>261</v>
      </c>
      <c r="F167" s="207" t="s">
        <v>262</v>
      </c>
      <c r="G167" s="208" t="s">
        <v>243</v>
      </c>
      <c r="H167" s="209">
        <v>0.35799999999999998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191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191</v>
      </c>
      <c r="BM167" s="217" t="s">
        <v>901</v>
      </c>
    </row>
    <row r="168" spans="1:65" s="12" customFormat="1" ht="25.9" customHeight="1">
      <c r="B168" s="189"/>
      <c r="C168" s="190"/>
      <c r="D168" s="191" t="s">
        <v>75</v>
      </c>
      <c r="E168" s="192" t="s">
        <v>264</v>
      </c>
      <c r="F168" s="192" t="s">
        <v>265</v>
      </c>
      <c r="G168" s="190"/>
      <c r="H168" s="190"/>
      <c r="I168" s="193"/>
      <c r="J168" s="194">
        <f>BK168</f>
        <v>0</v>
      </c>
      <c r="K168" s="190"/>
      <c r="L168" s="195"/>
      <c r="M168" s="196"/>
      <c r="N168" s="197"/>
      <c r="O168" s="197"/>
      <c r="P168" s="198">
        <f>P169+P179+P197+P206</f>
        <v>0</v>
      </c>
      <c r="Q168" s="197"/>
      <c r="R168" s="198">
        <f>R169+R179+R197+R206</f>
        <v>6.7783039999999989E-2</v>
      </c>
      <c r="S168" s="197"/>
      <c r="T168" s="199">
        <f>T169+T179+T197+T206</f>
        <v>6.0806699999999998E-2</v>
      </c>
      <c r="AR168" s="200" t="s">
        <v>86</v>
      </c>
      <c r="AT168" s="201" t="s">
        <v>75</v>
      </c>
      <c r="AU168" s="201" t="s">
        <v>76</v>
      </c>
      <c r="AY168" s="200" t="s">
        <v>184</v>
      </c>
      <c r="BK168" s="202">
        <f>BK169+BK179+BK197+BK206</f>
        <v>0</v>
      </c>
    </row>
    <row r="169" spans="1:65" s="12" customFormat="1" ht="22.9" customHeight="1">
      <c r="B169" s="189"/>
      <c r="C169" s="190"/>
      <c r="D169" s="191" t="s">
        <v>75</v>
      </c>
      <c r="E169" s="203" t="s">
        <v>594</v>
      </c>
      <c r="F169" s="203" t="s">
        <v>595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SUM(P170:P178)</f>
        <v>0</v>
      </c>
      <c r="Q169" s="197"/>
      <c r="R169" s="198">
        <f>SUM(R170:R178)</f>
        <v>2.4460999999999997E-3</v>
      </c>
      <c r="S169" s="197"/>
      <c r="T169" s="199">
        <f>SUM(T170:T178)</f>
        <v>0</v>
      </c>
      <c r="AR169" s="200" t="s">
        <v>86</v>
      </c>
      <c r="AT169" s="201" t="s">
        <v>75</v>
      </c>
      <c r="AU169" s="201" t="s">
        <v>84</v>
      </c>
      <c r="AY169" s="200" t="s">
        <v>184</v>
      </c>
      <c r="BK169" s="202">
        <f>SUM(BK170:BK178)</f>
        <v>0</v>
      </c>
    </row>
    <row r="170" spans="1:65" s="2" customFormat="1" ht="21.75" customHeight="1">
      <c r="A170" s="34"/>
      <c r="B170" s="35"/>
      <c r="C170" s="205" t="s">
        <v>7</v>
      </c>
      <c r="D170" s="205" t="s">
        <v>187</v>
      </c>
      <c r="E170" s="206" t="s">
        <v>902</v>
      </c>
      <c r="F170" s="207" t="s">
        <v>903</v>
      </c>
      <c r="G170" s="208" t="s">
        <v>340</v>
      </c>
      <c r="H170" s="209">
        <v>1.4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1.1E-4</v>
      </c>
      <c r="R170" s="215">
        <f>Q170*H170</f>
        <v>1.54E-4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128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128</v>
      </c>
      <c r="BM170" s="217" t="s">
        <v>904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905</v>
      </c>
      <c r="G171" s="220"/>
      <c r="H171" s="224">
        <v>1.4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16.5" customHeight="1">
      <c r="A172" s="34"/>
      <c r="B172" s="35"/>
      <c r="C172" s="205" t="s">
        <v>282</v>
      </c>
      <c r="D172" s="205" t="s">
        <v>187</v>
      </c>
      <c r="E172" s="206" t="s">
        <v>906</v>
      </c>
      <c r="F172" s="207" t="s">
        <v>907</v>
      </c>
      <c r="G172" s="208" t="s">
        <v>190</v>
      </c>
      <c r="H172" s="209">
        <v>0.20499999999999999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1E-4</v>
      </c>
      <c r="R172" s="215">
        <f>Q172*H172</f>
        <v>2.05E-5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128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128</v>
      </c>
      <c r="BM172" s="217" t="s">
        <v>908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876</v>
      </c>
      <c r="G173" s="220"/>
      <c r="H173" s="224">
        <v>0.20499999999999999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16.5" customHeight="1">
      <c r="A174" s="34"/>
      <c r="B174" s="35"/>
      <c r="C174" s="205" t="s">
        <v>288</v>
      </c>
      <c r="D174" s="205" t="s">
        <v>187</v>
      </c>
      <c r="E174" s="206" t="s">
        <v>909</v>
      </c>
      <c r="F174" s="207" t="s">
        <v>910</v>
      </c>
      <c r="G174" s="208" t="s">
        <v>190</v>
      </c>
      <c r="H174" s="209">
        <v>0.20499999999999999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7.2000000000000005E-4</v>
      </c>
      <c r="R174" s="215">
        <f>Q174*H174</f>
        <v>1.4760000000000001E-4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128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128</v>
      </c>
      <c r="BM174" s="217" t="s">
        <v>911</v>
      </c>
    </row>
    <row r="175" spans="1:65" s="13" customFormat="1" ht="11.25">
      <c r="B175" s="219"/>
      <c r="C175" s="220"/>
      <c r="D175" s="221" t="s">
        <v>193</v>
      </c>
      <c r="E175" s="222" t="s">
        <v>876</v>
      </c>
      <c r="F175" s="223" t="s">
        <v>912</v>
      </c>
      <c r="G175" s="220"/>
      <c r="H175" s="224">
        <v>0.20499999999999999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16.5" customHeight="1">
      <c r="A176" s="34"/>
      <c r="B176" s="35"/>
      <c r="C176" s="231" t="s">
        <v>292</v>
      </c>
      <c r="D176" s="231" t="s">
        <v>225</v>
      </c>
      <c r="E176" s="232" t="s">
        <v>913</v>
      </c>
      <c r="F176" s="233" t="s">
        <v>914</v>
      </c>
      <c r="G176" s="234" t="s">
        <v>190</v>
      </c>
      <c r="H176" s="235">
        <v>0.23599999999999999</v>
      </c>
      <c r="I176" s="236"/>
      <c r="J176" s="237">
        <f>ROUND(I176*H176,2)</f>
        <v>0</v>
      </c>
      <c r="K176" s="238"/>
      <c r="L176" s="239"/>
      <c r="M176" s="240" t="s">
        <v>1</v>
      </c>
      <c r="N176" s="241" t="s">
        <v>41</v>
      </c>
      <c r="O176" s="71"/>
      <c r="P176" s="215">
        <f>O176*H176</f>
        <v>0</v>
      </c>
      <c r="Q176" s="215">
        <v>8.9999999999999993E-3</v>
      </c>
      <c r="R176" s="215">
        <f>Q176*H176</f>
        <v>2.1239999999999996E-3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280</v>
      </c>
      <c r="AT176" s="217" t="s">
        <v>225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128</v>
      </c>
      <c r="BM176" s="217" t="s">
        <v>915</v>
      </c>
    </row>
    <row r="177" spans="1:65" s="13" customFormat="1" ht="11.25">
      <c r="B177" s="219"/>
      <c r="C177" s="220"/>
      <c r="D177" s="221" t="s">
        <v>193</v>
      </c>
      <c r="E177" s="220"/>
      <c r="F177" s="223" t="s">
        <v>916</v>
      </c>
      <c r="G177" s="220"/>
      <c r="H177" s="224">
        <v>0.23599999999999999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4</v>
      </c>
      <c r="AX177" s="13" t="s">
        <v>84</v>
      </c>
      <c r="AY177" s="230" t="s">
        <v>184</v>
      </c>
    </row>
    <row r="178" spans="1:65" s="2" customFormat="1" ht="21.75" customHeight="1">
      <c r="A178" s="34"/>
      <c r="B178" s="35"/>
      <c r="C178" s="205" t="s">
        <v>296</v>
      </c>
      <c r="D178" s="205" t="s">
        <v>187</v>
      </c>
      <c r="E178" s="206" t="s">
        <v>605</v>
      </c>
      <c r="F178" s="207" t="s">
        <v>606</v>
      </c>
      <c r="G178" s="208" t="s">
        <v>564</v>
      </c>
      <c r="H178" s="256"/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128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128</v>
      </c>
      <c r="BM178" s="217" t="s">
        <v>917</v>
      </c>
    </row>
    <row r="179" spans="1:65" s="12" customFormat="1" ht="22.9" customHeight="1">
      <c r="B179" s="189"/>
      <c r="C179" s="190"/>
      <c r="D179" s="191" t="s">
        <v>75</v>
      </c>
      <c r="E179" s="203" t="s">
        <v>266</v>
      </c>
      <c r="F179" s="203" t="s">
        <v>267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SUM(P180:P196)</f>
        <v>0</v>
      </c>
      <c r="Q179" s="197"/>
      <c r="R179" s="198">
        <f>SUM(R180:R196)</f>
        <v>3.6940000000000001E-2</v>
      </c>
      <c r="S179" s="197"/>
      <c r="T179" s="199">
        <f>SUM(T180:T196)</f>
        <v>5.16E-2</v>
      </c>
      <c r="AR179" s="200" t="s">
        <v>86</v>
      </c>
      <c r="AT179" s="201" t="s">
        <v>75</v>
      </c>
      <c r="AU179" s="201" t="s">
        <v>84</v>
      </c>
      <c r="AY179" s="200" t="s">
        <v>184</v>
      </c>
      <c r="BK179" s="202">
        <f>SUM(BK180:BK196)</f>
        <v>0</v>
      </c>
    </row>
    <row r="180" spans="1:65" s="2" customFormat="1" ht="21.75" customHeight="1">
      <c r="A180" s="34"/>
      <c r="B180" s="35"/>
      <c r="C180" s="205" t="s">
        <v>300</v>
      </c>
      <c r="D180" s="205" t="s">
        <v>187</v>
      </c>
      <c r="E180" s="206" t="s">
        <v>275</v>
      </c>
      <c r="F180" s="207" t="s">
        <v>276</v>
      </c>
      <c r="G180" s="208" t="s">
        <v>222</v>
      </c>
      <c r="H180" s="209">
        <v>2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128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128</v>
      </c>
      <c r="BM180" s="217" t="s">
        <v>918</v>
      </c>
    </row>
    <row r="181" spans="1:65" s="13" customFormat="1" ht="11.25">
      <c r="B181" s="219"/>
      <c r="C181" s="220"/>
      <c r="D181" s="221" t="s">
        <v>193</v>
      </c>
      <c r="E181" s="222" t="s">
        <v>148</v>
      </c>
      <c r="F181" s="223" t="s">
        <v>86</v>
      </c>
      <c r="G181" s="220"/>
      <c r="H181" s="224">
        <v>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31" t="s">
        <v>304</v>
      </c>
      <c r="D182" s="231" t="s">
        <v>225</v>
      </c>
      <c r="E182" s="232" t="s">
        <v>278</v>
      </c>
      <c r="F182" s="233" t="s">
        <v>279</v>
      </c>
      <c r="G182" s="234" t="s">
        <v>222</v>
      </c>
      <c r="H182" s="235">
        <v>2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41</v>
      </c>
      <c r="O182" s="71"/>
      <c r="P182" s="215">
        <f>O182*H182</f>
        <v>0</v>
      </c>
      <c r="Q182" s="215">
        <v>1.6E-2</v>
      </c>
      <c r="R182" s="215">
        <f>Q182*H182</f>
        <v>3.2000000000000001E-2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280</v>
      </c>
      <c r="AT182" s="217" t="s">
        <v>225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128</v>
      </c>
      <c r="BM182" s="217" t="s">
        <v>919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148</v>
      </c>
      <c r="G183" s="220"/>
      <c r="H183" s="224">
        <v>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16.5" customHeight="1">
      <c r="A184" s="34"/>
      <c r="B184" s="35"/>
      <c r="C184" s="231" t="s">
        <v>308</v>
      </c>
      <c r="D184" s="231" t="s">
        <v>225</v>
      </c>
      <c r="E184" s="232" t="s">
        <v>283</v>
      </c>
      <c r="F184" s="233" t="s">
        <v>284</v>
      </c>
      <c r="G184" s="234" t="s">
        <v>285</v>
      </c>
      <c r="H184" s="235">
        <v>0.06</v>
      </c>
      <c r="I184" s="236"/>
      <c r="J184" s="237">
        <f>ROUND(I184*H184,2)</f>
        <v>0</v>
      </c>
      <c r="K184" s="238"/>
      <c r="L184" s="239"/>
      <c r="M184" s="240" t="s">
        <v>1</v>
      </c>
      <c r="N184" s="241" t="s">
        <v>41</v>
      </c>
      <c r="O184" s="71"/>
      <c r="P184" s="215">
        <f>O184*H184</f>
        <v>0</v>
      </c>
      <c r="Q184" s="215">
        <v>4.0000000000000001E-3</v>
      </c>
      <c r="R184" s="215">
        <f>Q184*H184</f>
        <v>2.4000000000000001E-4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280</v>
      </c>
      <c r="AT184" s="217" t="s">
        <v>225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128</v>
      </c>
      <c r="BM184" s="217" t="s">
        <v>920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287</v>
      </c>
      <c r="G185" s="220"/>
      <c r="H185" s="224">
        <v>0.06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16.5" customHeight="1">
      <c r="A186" s="34"/>
      <c r="B186" s="35"/>
      <c r="C186" s="205" t="s">
        <v>312</v>
      </c>
      <c r="D186" s="205" t="s">
        <v>187</v>
      </c>
      <c r="E186" s="206" t="s">
        <v>289</v>
      </c>
      <c r="F186" s="207" t="s">
        <v>290</v>
      </c>
      <c r="G186" s="208" t="s">
        <v>222</v>
      </c>
      <c r="H186" s="209">
        <v>2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128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128</v>
      </c>
      <c r="BM186" s="217" t="s">
        <v>921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148</v>
      </c>
      <c r="G187" s="220"/>
      <c r="H187" s="224">
        <v>2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16.5" customHeight="1">
      <c r="A188" s="34"/>
      <c r="B188" s="35"/>
      <c r="C188" s="231" t="s">
        <v>318</v>
      </c>
      <c r="D188" s="231" t="s">
        <v>225</v>
      </c>
      <c r="E188" s="232" t="s">
        <v>293</v>
      </c>
      <c r="F188" s="233" t="s">
        <v>294</v>
      </c>
      <c r="G188" s="234" t="s">
        <v>222</v>
      </c>
      <c r="H188" s="235">
        <v>2</v>
      </c>
      <c r="I188" s="236"/>
      <c r="J188" s="237">
        <f>ROUND(I188*H188,2)</f>
        <v>0</v>
      </c>
      <c r="K188" s="238"/>
      <c r="L188" s="239"/>
      <c r="M188" s="240" t="s">
        <v>1</v>
      </c>
      <c r="N188" s="241" t="s">
        <v>41</v>
      </c>
      <c r="O188" s="71"/>
      <c r="P188" s="215">
        <f>O188*H188</f>
        <v>0</v>
      </c>
      <c r="Q188" s="215">
        <v>2.2000000000000001E-3</v>
      </c>
      <c r="R188" s="215">
        <f>Q188*H188</f>
        <v>4.4000000000000003E-3</v>
      </c>
      <c r="S188" s="215">
        <v>0</v>
      </c>
      <c r="T188" s="21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280</v>
      </c>
      <c r="AT188" s="217" t="s">
        <v>225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128</v>
      </c>
      <c r="BM188" s="217" t="s">
        <v>922</v>
      </c>
    </row>
    <row r="189" spans="1:65" s="2" customFormat="1" ht="16.5" customHeight="1">
      <c r="A189" s="34"/>
      <c r="B189" s="35"/>
      <c r="C189" s="205" t="s">
        <v>323</v>
      </c>
      <c r="D189" s="205" t="s">
        <v>187</v>
      </c>
      <c r="E189" s="206" t="s">
        <v>297</v>
      </c>
      <c r="F189" s="207" t="s">
        <v>298</v>
      </c>
      <c r="G189" s="208" t="s">
        <v>222</v>
      </c>
      <c r="H189" s="209">
        <v>2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128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128</v>
      </c>
      <c r="BM189" s="217" t="s">
        <v>923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148</v>
      </c>
      <c r="G190" s="220"/>
      <c r="H190" s="224">
        <v>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21.75" customHeight="1">
      <c r="A191" s="34"/>
      <c r="B191" s="35"/>
      <c r="C191" s="231" t="s">
        <v>280</v>
      </c>
      <c r="D191" s="231" t="s">
        <v>225</v>
      </c>
      <c r="E191" s="232" t="s">
        <v>301</v>
      </c>
      <c r="F191" s="233" t="s">
        <v>302</v>
      </c>
      <c r="G191" s="234" t="s">
        <v>222</v>
      </c>
      <c r="H191" s="235">
        <v>2</v>
      </c>
      <c r="I191" s="236"/>
      <c r="J191" s="237">
        <f>ROUND(I191*H191,2)</f>
        <v>0</v>
      </c>
      <c r="K191" s="238"/>
      <c r="L191" s="239"/>
      <c r="M191" s="240" t="s">
        <v>1</v>
      </c>
      <c r="N191" s="241" t="s">
        <v>41</v>
      </c>
      <c r="O191" s="71"/>
      <c r="P191" s="215">
        <f>O191*H191</f>
        <v>0</v>
      </c>
      <c r="Q191" s="215">
        <v>1.4999999999999999E-4</v>
      </c>
      <c r="R191" s="215">
        <f>Q191*H191</f>
        <v>2.9999999999999997E-4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280</v>
      </c>
      <c r="AT191" s="217" t="s">
        <v>225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128</v>
      </c>
      <c r="BM191" s="217" t="s">
        <v>924</v>
      </c>
    </row>
    <row r="192" spans="1:65" s="2" customFormat="1" ht="16.5" customHeight="1">
      <c r="A192" s="34"/>
      <c r="B192" s="35"/>
      <c r="C192" s="205" t="s">
        <v>331</v>
      </c>
      <c r="D192" s="205" t="s">
        <v>187</v>
      </c>
      <c r="E192" s="206" t="s">
        <v>305</v>
      </c>
      <c r="F192" s="207" t="s">
        <v>306</v>
      </c>
      <c r="G192" s="208" t="s">
        <v>222</v>
      </c>
      <c r="H192" s="209">
        <v>2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1.8E-3</v>
      </c>
      <c r="T192" s="216">
        <f>S192*H192</f>
        <v>3.5999999999999999E-3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128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128</v>
      </c>
      <c r="BM192" s="217" t="s">
        <v>925</v>
      </c>
    </row>
    <row r="193" spans="1:65" s="13" customFormat="1" ht="11.25">
      <c r="B193" s="219"/>
      <c r="C193" s="220"/>
      <c r="D193" s="221" t="s">
        <v>193</v>
      </c>
      <c r="E193" s="222" t="s">
        <v>1</v>
      </c>
      <c r="F193" s="223" t="s">
        <v>148</v>
      </c>
      <c r="G193" s="220"/>
      <c r="H193" s="224">
        <v>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193</v>
      </c>
      <c r="AU193" s="230" t="s">
        <v>86</v>
      </c>
      <c r="AV193" s="13" t="s">
        <v>86</v>
      </c>
      <c r="AW193" s="13" t="s">
        <v>32</v>
      </c>
      <c r="AX193" s="13" t="s">
        <v>84</v>
      </c>
      <c r="AY193" s="230" t="s">
        <v>184</v>
      </c>
    </row>
    <row r="194" spans="1:65" s="2" customFormat="1" ht="21.75" customHeight="1">
      <c r="A194" s="34"/>
      <c r="B194" s="35"/>
      <c r="C194" s="205" t="s">
        <v>337</v>
      </c>
      <c r="D194" s="205" t="s">
        <v>187</v>
      </c>
      <c r="E194" s="206" t="s">
        <v>309</v>
      </c>
      <c r="F194" s="207" t="s">
        <v>310</v>
      </c>
      <c r="G194" s="208" t="s">
        <v>222</v>
      </c>
      <c r="H194" s="209">
        <v>2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2.4E-2</v>
      </c>
      <c r="T194" s="216">
        <f>S194*H194</f>
        <v>4.8000000000000001E-2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128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128</v>
      </c>
      <c r="BM194" s="217" t="s">
        <v>926</v>
      </c>
    </row>
    <row r="195" spans="1:65" s="13" customFormat="1" ht="11.25">
      <c r="B195" s="219"/>
      <c r="C195" s="220"/>
      <c r="D195" s="221" t="s">
        <v>193</v>
      </c>
      <c r="E195" s="222" t="s">
        <v>1</v>
      </c>
      <c r="F195" s="223" t="s">
        <v>148</v>
      </c>
      <c r="G195" s="220"/>
      <c r="H195" s="224">
        <v>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193</v>
      </c>
      <c r="AU195" s="230" t="s">
        <v>86</v>
      </c>
      <c r="AV195" s="13" t="s">
        <v>86</v>
      </c>
      <c r="AW195" s="13" t="s">
        <v>32</v>
      </c>
      <c r="AX195" s="13" t="s">
        <v>84</v>
      </c>
      <c r="AY195" s="230" t="s">
        <v>184</v>
      </c>
    </row>
    <row r="196" spans="1:65" s="2" customFormat="1" ht="21.75" customHeight="1">
      <c r="A196" s="34"/>
      <c r="B196" s="35"/>
      <c r="C196" s="205" t="s">
        <v>343</v>
      </c>
      <c r="D196" s="205" t="s">
        <v>187</v>
      </c>
      <c r="E196" s="206" t="s">
        <v>313</v>
      </c>
      <c r="F196" s="207" t="s">
        <v>314</v>
      </c>
      <c r="G196" s="208" t="s">
        <v>243</v>
      </c>
      <c r="H196" s="209">
        <v>3.6999999999999998E-2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128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128</v>
      </c>
      <c r="BM196" s="217" t="s">
        <v>927</v>
      </c>
    </row>
    <row r="197" spans="1:65" s="12" customFormat="1" ht="22.9" customHeight="1">
      <c r="B197" s="189"/>
      <c r="C197" s="190"/>
      <c r="D197" s="191" t="s">
        <v>75</v>
      </c>
      <c r="E197" s="203" t="s">
        <v>316</v>
      </c>
      <c r="F197" s="203" t="s">
        <v>317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SUM(P198:P205)</f>
        <v>0</v>
      </c>
      <c r="Q197" s="197"/>
      <c r="R197" s="198">
        <f>SUM(R198:R205)</f>
        <v>1.3535800000000001E-3</v>
      </c>
      <c r="S197" s="197"/>
      <c r="T197" s="199">
        <f>SUM(T198:T205)</f>
        <v>9.2066999999999982E-3</v>
      </c>
      <c r="AR197" s="200" t="s">
        <v>86</v>
      </c>
      <c r="AT197" s="201" t="s">
        <v>75</v>
      </c>
      <c r="AU197" s="201" t="s">
        <v>84</v>
      </c>
      <c r="AY197" s="200" t="s">
        <v>184</v>
      </c>
      <c r="BK197" s="202">
        <f>SUM(BK198:BK205)</f>
        <v>0</v>
      </c>
    </row>
    <row r="198" spans="1:65" s="2" customFormat="1" ht="21.75" customHeight="1">
      <c r="A198" s="34"/>
      <c r="B198" s="35"/>
      <c r="C198" s="205" t="s">
        <v>347</v>
      </c>
      <c r="D198" s="205" t="s">
        <v>187</v>
      </c>
      <c r="E198" s="206" t="s">
        <v>319</v>
      </c>
      <c r="F198" s="207" t="s">
        <v>320</v>
      </c>
      <c r="G198" s="208" t="s">
        <v>190</v>
      </c>
      <c r="H198" s="209">
        <v>3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1.3999999999999999E-4</v>
      </c>
      <c r="R198" s="215">
        <f>Q198*H198</f>
        <v>4.1999999999999996E-4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128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128</v>
      </c>
      <c r="BM198" s="217" t="s">
        <v>928</v>
      </c>
    </row>
    <row r="199" spans="1:65" s="13" customFormat="1" ht="11.25">
      <c r="B199" s="219"/>
      <c r="C199" s="220"/>
      <c r="D199" s="221" t="s">
        <v>193</v>
      </c>
      <c r="E199" s="222" t="s">
        <v>412</v>
      </c>
      <c r="F199" s="223" t="s">
        <v>665</v>
      </c>
      <c r="G199" s="220"/>
      <c r="H199" s="224">
        <v>3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193</v>
      </c>
      <c r="AU199" s="230" t="s">
        <v>86</v>
      </c>
      <c r="AV199" s="13" t="s">
        <v>86</v>
      </c>
      <c r="AW199" s="13" t="s">
        <v>32</v>
      </c>
      <c r="AX199" s="13" t="s">
        <v>84</v>
      </c>
      <c r="AY199" s="230" t="s">
        <v>184</v>
      </c>
    </row>
    <row r="200" spans="1:65" s="2" customFormat="1" ht="21.75" customHeight="1">
      <c r="A200" s="34"/>
      <c r="B200" s="35"/>
      <c r="C200" s="205" t="s">
        <v>352</v>
      </c>
      <c r="D200" s="205" t="s">
        <v>187</v>
      </c>
      <c r="E200" s="206" t="s">
        <v>324</v>
      </c>
      <c r="F200" s="207" t="s">
        <v>325</v>
      </c>
      <c r="G200" s="208" t="s">
        <v>190</v>
      </c>
      <c r="H200" s="209">
        <v>3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1.2E-4</v>
      </c>
      <c r="R200" s="215">
        <f>Q200*H200</f>
        <v>3.6000000000000002E-4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128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128</v>
      </c>
      <c r="BM200" s="217" t="s">
        <v>929</v>
      </c>
    </row>
    <row r="201" spans="1:65" s="13" customFormat="1" ht="11.25">
      <c r="B201" s="219"/>
      <c r="C201" s="220"/>
      <c r="D201" s="221" t="s">
        <v>193</v>
      </c>
      <c r="E201" s="222" t="s">
        <v>1</v>
      </c>
      <c r="F201" s="223" t="s">
        <v>412</v>
      </c>
      <c r="G201" s="220"/>
      <c r="H201" s="224">
        <v>3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193</v>
      </c>
      <c r="AU201" s="230" t="s">
        <v>86</v>
      </c>
      <c r="AV201" s="13" t="s">
        <v>86</v>
      </c>
      <c r="AW201" s="13" t="s">
        <v>32</v>
      </c>
      <c r="AX201" s="13" t="s">
        <v>84</v>
      </c>
      <c r="AY201" s="230" t="s">
        <v>184</v>
      </c>
    </row>
    <row r="202" spans="1:65" s="2" customFormat="1" ht="16.5" customHeight="1">
      <c r="A202" s="34"/>
      <c r="B202" s="35"/>
      <c r="C202" s="205" t="s">
        <v>357</v>
      </c>
      <c r="D202" s="205" t="s">
        <v>187</v>
      </c>
      <c r="E202" s="206" t="s">
        <v>327</v>
      </c>
      <c r="F202" s="207" t="s">
        <v>328</v>
      </c>
      <c r="G202" s="208" t="s">
        <v>190</v>
      </c>
      <c r="H202" s="209">
        <v>57.357999999999997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1.0000000000000001E-5</v>
      </c>
      <c r="R202" s="215">
        <f>Q202*H202</f>
        <v>5.7357999999999997E-4</v>
      </c>
      <c r="S202" s="215">
        <v>1.4999999999999999E-4</v>
      </c>
      <c r="T202" s="216">
        <f>S202*H202</f>
        <v>8.6036999999999988E-3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128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128</v>
      </c>
      <c r="BM202" s="217" t="s">
        <v>930</v>
      </c>
    </row>
    <row r="203" spans="1:65" s="13" customFormat="1" ht="11.25">
      <c r="B203" s="219"/>
      <c r="C203" s="220"/>
      <c r="D203" s="221" t="s">
        <v>193</v>
      </c>
      <c r="E203" s="222" t="s">
        <v>1</v>
      </c>
      <c r="F203" s="223" t="s">
        <v>330</v>
      </c>
      <c r="G203" s="220"/>
      <c r="H203" s="224">
        <v>57.357999999999997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32</v>
      </c>
      <c r="AX203" s="13" t="s">
        <v>84</v>
      </c>
      <c r="AY203" s="230" t="s">
        <v>184</v>
      </c>
    </row>
    <row r="204" spans="1:65" s="2" customFormat="1" ht="16.5" customHeight="1">
      <c r="A204" s="34"/>
      <c r="B204" s="35"/>
      <c r="C204" s="205" t="s">
        <v>360</v>
      </c>
      <c r="D204" s="205" t="s">
        <v>187</v>
      </c>
      <c r="E204" s="206" t="s">
        <v>332</v>
      </c>
      <c r="F204" s="207" t="s">
        <v>333</v>
      </c>
      <c r="G204" s="208" t="s">
        <v>190</v>
      </c>
      <c r="H204" s="209">
        <v>4.0199999999999996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0</v>
      </c>
      <c r="R204" s="215">
        <f>Q204*H204</f>
        <v>0</v>
      </c>
      <c r="S204" s="215">
        <v>1.4999999999999999E-4</v>
      </c>
      <c r="T204" s="216">
        <f>S204*H204</f>
        <v>6.0299999999999991E-4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128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128</v>
      </c>
      <c r="BM204" s="217" t="s">
        <v>931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149</v>
      </c>
      <c r="G205" s="220"/>
      <c r="H205" s="224">
        <v>4.0199999999999996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12" customFormat="1" ht="22.9" customHeight="1">
      <c r="B206" s="189"/>
      <c r="C206" s="190"/>
      <c r="D206" s="191" t="s">
        <v>75</v>
      </c>
      <c r="E206" s="203" t="s">
        <v>335</v>
      </c>
      <c r="F206" s="203" t="s">
        <v>336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SUM(P207:P220)</f>
        <v>0</v>
      </c>
      <c r="Q206" s="197"/>
      <c r="R206" s="198">
        <f>SUM(R207:R220)</f>
        <v>2.7043359999999995E-2</v>
      </c>
      <c r="S206" s="197"/>
      <c r="T206" s="199">
        <f>SUM(T207:T220)</f>
        <v>0</v>
      </c>
      <c r="AR206" s="200" t="s">
        <v>86</v>
      </c>
      <c r="AT206" s="201" t="s">
        <v>75</v>
      </c>
      <c r="AU206" s="201" t="s">
        <v>84</v>
      </c>
      <c r="AY206" s="200" t="s">
        <v>184</v>
      </c>
      <c r="BK206" s="202">
        <f>SUM(BK207:BK220)</f>
        <v>0</v>
      </c>
    </row>
    <row r="207" spans="1:65" s="2" customFormat="1" ht="21.75" customHeight="1">
      <c r="A207" s="34"/>
      <c r="B207" s="35"/>
      <c r="C207" s="205" t="s">
        <v>364</v>
      </c>
      <c r="D207" s="205" t="s">
        <v>187</v>
      </c>
      <c r="E207" s="206" t="s">
        <v>338</v>
      </c>
      <c r="F207" s="207" t="s">
        <v>339</v>
      </c>
      <c r="G207" s="208" t="s">
        <v>340</v>
      </c>
      <c r="H207" s="209">
        <v>8.51</v>
      </c>
      <c r="I207" s="210"/>
      <c r="J207" s="211">
        <f>ROUND(I207*H207,2)</f>
        <v>0</v>
      </c>
      <c r="K207" s="212"/>
      <c r="L207" s="39"/>
      <c r="M207" s="213" t="s">
        <v>1</v>
      </c>
      <c r="N207" s="214" t="s">
        <v>41</v>
      </c>
      <c r="O207" s="71"/>
      <c r="P207" s="215">
        <f>O207*H207</f>
        <v>0</v>
      </c>
      <c r="Q207" s="215">
        <v>1.0000000000000001E-5</v>
      </c>
      <c r="R207" s="215">
        <f>Q207*H207</f>
        <v>8.5100000000000009E-5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128</v>
      </c>
      <c r="AT207" s="217" t="s">
        <v>187</v>
      </c>
      <c r="AU207" s="217" t="s">
        <v>86</v>
      </c>
      <c r="AY207" s="17" t="s">
        <v>184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128</v>
      </c>
      <c r="BM207" s="217" t="s">
        <v>932</v>
      </c>
    </row>
    <row r="208" spans="1:65" s="13" customFormat="1" ht="11.25">
      <c r="B208" s="219"/>
      <c r="C208" s="220"/>
      <c r="D208" s="221" t="s">
        <v>193</v>
      </c>
      <c r="E208" s="222" t="s">
        <v>1</v>
      </c>
      <c r="F208" s="223" t="s">
        <v>342</v>
      </c>
      <c r="G208" s="220"/>
      <c r="H208" s="224">
        <v>8.51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193</v>
      </c>
      <c r="AU208" s="230" t="s">
        <v>86</v>
      </c>
      <c r="AV208" s="13" t="s">
        <v>86</v>
      </c>
      <c r="AW208" s="13" t="s">
        <v>32</v>
      </c>
      <c r="AX208" s="13" t="s">
        <v>84</v>
      </c>
      <c r="AY208" s="230" t="s">
        <v>184</v>
      </c>
    </row>
    <row r="209" spans="1:65" s="2" customFormat="1" ht="16.5" customHeight="1">
      <c r="A209" s="34"/>
      <c r="B209" s="35"/>
      <c r="C209" s="205" t="s">
        <v>538</v>
      </c>
      <c r="D209" s="205" t="s">
        <v>187</v>
      </c>
      <c r="E209" s="206" t="s">
        <v>344</v>
      </c>
      <c r="F209" s="207" t="s">
        <v>345</v>
      </c>
      <c r="G209" s="208" t="s">
        <v>190</v>
      </c>
      <c r="H209" s="209">
        <v>15.577999999999999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128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128</v>
      </c>
      <c r="BM209" s="217" t="s">
        <v>933</v>
      </c>
    </row>
    <row r="210" spans="1:65" s="13" customFormat="1" ht="11.25">
      <c r="B210" s="219"/>
      <c r="C210" s="220"/>
      <c r="D210" s="221" t="s">
        <v>193</v>
      </c>
      <c r="E210" s="222" t="s">
        <v>1</v>
      </c>
      <c r="F210" s="223" t="s">
        <v>137</v>
      </c>
      <c r="G210" s="220"/>
      <c r="H210" s="224">
        <v>15.577999999999999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193</v>
      </c>
      <c r="AU210" s="230" t="s">
        <v>86</v>
      </c>
      <c r="AV210" s="13" t="s">
        <v>86</v>
      </c>
      <c r="AW210" s="13" t="s">
        <v>32</v>
      </c>
      <c r="AX210" s="13" t="s">
        <v>84</v>
      </c>
      <c r="AY210" s="230" t="s">
        <v>184</v>
      </c>
    </row>
    <row r="211" spans="1:65" s="2" customFormat="1" ht="16.5" customHeight="1">
      <c r="A211" s="34"/>
      <c r="B211" s="35"/>
      <c r="C211" s="231" t="s">
        <v>541</v>
      </c>
      <c r="D211" s="231" t="s">
        <v>225</v>
      </c>
      <c r="E211" s="232" t="s">
        <v>348</v>
      </c>
      <c r="F211" s="233" t="s">
        <v>349</v>
      </c>
      <c r="G211" s="234" t="s">
        <v>190</v>
      </c>
      <c r="H211" s="235">
        <v>16.356999999999999</v>
      </c>
      <c r="I211" s="236"/>
      <c r="J211" s="237">
        <f>ROUND(I211*H211,2)</f>
        <v>0</v>
      </c>
      <c r="K211" s="238"/>
      <c r="L211" s="239"/>
      <c r="M211" s="240" t="s">
        <v>1</v>
      </c>
      <c r="N211" s="241" t="s">
        <v>41</v>
      </c>
      <c r="O211" s="71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280</v>
      </c>
      <c r="AT211" s="217" t="s">
        <v>225</v>
      </c>
      <c r="AU211" s="217" t="s">
        <v>86</v>
      </c>
      <c r="AY211" s="17" t="s">
        <v>184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128</v>
      </c>
      <c r="BM211" s="217" t="s">
        <v>934</v>
      </c>
    </row>
    <row r="212" spans="1:65" s="13" customFormat="1" ht="11.25">
      <c r="B212" s="219"/>
      <c r="C212" s="220"/>
      <c r="D212" s="221" t="s">
        <v>193</v>
      </c>
      <c r="E212" s="220"/>
      <c r="F212" s="223" t="s">
        <v>351</v>
      </c>
      <c r="G212" s="220"/>
      <c r="H212" s="224">
        <v>16.356999999999999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193</v>
      </c>
      <c r="AU212" s="230" t="s">
        <v>86</v>
      </c>
      <c r="AV212" s="13" t="s">
        <v>86</v>
      </c>
      <c r="AW212" s="13" t="s">
        <v>4</v>
      </c>
      <c r="AX212" s="13" t="s">
        <v>84</v>
      </c>
      <c r="AY212" s="230" t="s">
        <v>184</v>
      </c>
    </row>
    <row r="213" spans="1:65" s="2" customFormat="1" ht="21.75" customHeight="1">
      <c r="A213" s="34"/>
      <c r="B213" s="35"/>
      <c r="C213" s="205" t="s">
        <v>545</v>
      </c>
      <c r="D213" s="205" t="s">
        <v>187</v>
      </c>
      <c r="E213" s="206" t="s">
        <v>353</v>
      </c>
      <c r="F213" s="207" t="s">
        <v>354</v>
      </c>
      <c r="G213" s="208" t="s">
        <v>190</v>
      </c>
      <c r="H213" s="209">
        <v>6.22</v>
      </c>
      <c r="I213" s="210"/>
      <c r="J213" s="211">
        <f>ROUND(I213*H213,2)</f>
        <v>0</v>
      </c>
      <c r="K213" s="212"/>
      <c r="L213" s="39"/>
      <c r="M213" s="213" t="s">
        <v>1</v>
      </c>
      <c r="N213" s="214" t="s">
        <v>41</v>
      </c>
      <c r="O213" s="71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128</v>
      </c>
      <c r="AT213" s="217" t="s">
        <v>187</v>
      </c>
      <c r="AU213" s="217" t="s">
        <v>86</v>
      </c>
      <c r="AY213" s="17" t="s">
        <v>184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84</v>
      </c>
      <c r="BK213" s="218">
        <f>ROUND(I213*H213,2)</f>
        <v>0</v>
      </c>
      <c r="BL213" s="17" t="s">
        <v>128</v>
      </c>
      <c r="BM213" s="217" t="s">
        <v>935</v>
      </c>
    </row>
    <row r="214" spans="1:65" s="13" customFormat="1" ht="11.25">
      <c r="B214" s="219"/>
      <c r="C214" s="220"/>
      <c r="D214" s="221" t="s">
        <v>193</v>
      </c>
      <c r="E214" s="222" t="s">
        <v>143</v>
      </c>
      <c r="F214" s="223" t="s">
        <v>681</v>
      </c>
      <c r="G214" s="220"/>
      <c r="H214" s="224">
        <v>6.22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193</v>
      </c>
      <c r="AU214" s="230" t="s">
        <v>86</v>
      </c>
      <c r="AV214" s="13" t="s">
        <v>86</v>
      </c>
      <c r="AW214" s="13" t="s">
        <v>32</v>
      </c>
      <c r="AX214" s="13" t="s">
        <v>84</v>
      </c>
      <c r="AY214" s="230" t="s">
        <v>184</v>
      </c>
    </row>
    <row r="215" spans="1:65" s="2" customFormat="1" ht="16.5" customHeight="1">
      <c r="A215" s="34"/>
      <c r="B215" s="35"/>
      <c r="C215" s="231" t="s">
        <v>549</v>
      </c>
      <c r="D215" s="231" t="s">
        <v>225</v>
      </c>
      <c r="E215" s="232" t="s">
        <v>348</v>
      </c>
      <c r="F215" s="233" t="s">
        <v>349</v>
      </c>
      <c r="G215" s="234" t="s">
        <v>190</v>
      </c>
      <c r="H215" s="235">
        <v>6.5309999999999997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41</v>
      </c>
      <c r="O215" s="71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280</v>
      </c>
      <c r="AT215" s="217" t="s">
        <v>225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128</v>
      </c>
      <c r="BM215" s="217" t="s">
        <v>936</v>
      </c>
    </row>
    <row r="216" spans="1:65" s="13" customFormat="1" ht="11.25">
      <c r="B216" s="219"/>
      <c r="C216" s="220"/>
      <c r="D216" s="221" t="s">
        <v>193</v>
      </c>
      <c r="E216" s="220"/>
      <c r="F216" s="223" t="s">
        <v>684</v>
      </c>
      <c r="G216" s="220"/>
      <c r="H216" s="224">
        <v>6.5309999999999997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193</v>
      </c>
      <c r="AU216" s="230" t="s">
        <v>86</v>
      </c>
      <c r="AV216" s="13" t="s">
        <v>86</v>
      </c>
      <c r="AW216" s="13" t="s">
        <v>4</v>
      </c>
      <c r="AX216" s="13" t="s">
        <v>84</v>
      </c>
      <c r="AY216" s="230" t="s">
        <v>184</v>
      </c>
    </row>
    <row r="217" spans="1:65" s="2" customFormat="1" ht="21.75" customHeight="1">
      <c r="A217" s="34"/>
      <c r="B217" s="35"/>
      <c r="C217" s="205" t="s">
        <v>554</v>
      </c>
      <c r="D217" s="205" t="s">
        <v>187</v>
      </c>
      <c r="E217" s="206" t="s">
        <v>361</v>
      </c>
      <c r="F217" s="207" t="s">
        <v>362</v>
      </c>
      <c r="G217" s="208" t="s">
        <v>190</v>
      </c>
      <c r="H217" s="209">
        <v>57.357999999999997</v>
      </c>
      <c r="I217" s="210"/>
      <c r="J217" s="211">
        <f>ROUND(I217*H217,2)</f>
        <v>0</v>
      </c>
      <c r="K217" s="212"/>
      <c r="L217" s="39"/>
      <c r="M217" s="213" t="s">
        <v>1</v>
      </c>
      <c r="N217" s="214" t="s">
        <v>41</v>
      </c>
      <c r="O217" s="71"/>
      <c r="P217" s="215">
        <f>O217*H217</f>
        <v>0</v>
      </c>
      <c r="Q217" s="215">
        <v>2.1000000000000001E-4</v>
      </c>
      <c r="R217" s="215">
        <f>Q217*H217</f>
        <v>1.2045179999999999E-2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128</v>
      </c>
      <c r="AT217" s="217" t="s">
        <v>187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937</v>
      </c>
    </row>
    <row r="218" spans="1:65" s="13" customFormat="1" ht="11.25">
      <c r="B218" s="219"/>
      <c r="C218" s="220"/>
      <c r="D218" s="221" t="s">
        <v>193</v>
      </c>
      <c r="E218" s="222" t="s">
        <v>140</v>
      </c>
      <c r="F218" s="223" t="s">
        <v>330</v>
      </c>
      <c r="G218" s="220"/>
      <c r="H218" s="224">
        <v>57.357999999999997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32</v>
      </c>
      <c r="AX218" s="13" t="s">
        <v>84</v>
      </c>
      <c r="AY218" s="230" t="s">
        <v>184</v>
      </c>
    </row>
    <row r="219" spans="1:65" s="2" customFormat="1" ht="21.75" customHeight="1">
      <c r="A219" s="34"/>
      <c r="B219" s="35"/>
      <c r="C219" s="205" t="s">
        <v>558</v>
      </c>
      <c r="D219" s="205" t="s">
        <v>187</v>
      </c>
      <c r="E219" s="206" t="s">
        <v>365</v>
      </c>
      <c r="F219" s="207" t="s">
        <v>366</v>
      </c>
      <c r="G219" s="208" t="s">
        <v>190</v>
      </c>
      <c r="H219" s="209">
        <v>57.357999999999997</v>
      </c>
      <c r="I219" s="210"/>
      <c r="J219" s="211">
        <f>ROUND(I219*H219,2)</f>
        <v>0</v>
      </c>
      <c r="K219" s="212"/>
      <c r="L219" s="39"/>
      <c r="M219" s="213" t="s">
        <v>1</v>
      </c>
      <c r="N219" s="214" t="s">
        <v>41</v>
      </c>
      <c r="O219" s="71"/>
      <c r="P219" s="215">
        <f>O219*H219</f>
        <v>0</v>
      </c>
      <c r="Q219" s="215">
        <v>2.5999999999999998E-4</v>
      </c>
      <c r="R219" s="215">
        <f>Q219*H219</f>
        <v>1.4913079999999999E-2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128</v>
      </c>
      <c r="AT219" s="217" t="s">
        <v>187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938</v>
      </c>
    </row>
    <row r="220" spans="1:65" s="13" customFormat="1" ht="11.25">
      <c r="B220" s="219"/>
      <c r="C220" s="220"/>
      <c r="D220" s="221" t="s">
        <v>193</v>
      </c>
      <c r="E220" s="222" t="s">
        <v>1</v>
      </c>
      <c r="F220" s="223" t="s">
        <v>140</v>
      </c>
      <c r="G220" s="220"/>
      <c r="H220" s="224">
        <v>57.357999999999997</v>
      </c>
      <c r="I220" s="225"/>
      <c r="J220" s="220"/>
      <c r="K220" s="220"/>
      <c r="L220" s="226"/>
      <c r="M220" s="242"/>
      <c r="N220" s="243"/>
      <c r="O220" s="243"/>
      <c r="P220" s="243"/>
      <c r="Q220" s="243"/>
      <c r="R220" s="243"/>
      <c r="S220" s="243"/>
      <c r="T220" s="244"/>
      <c r="AT220" s="230" t="s">
        <v>193</v>
      </c>
      <c r="AU220" s="230" t="s">
        <v>86</v>
      </c>
      <c r="AV220" s="13" t="s">
        <v>86</v>
      </c>
      <c r="AW220" s="13" t="s">
        <v>32</v>
      </c>
      <c r="AX220" s="13" t="s">
        <v>84</v>
      </c>
      <c r="AY220" s="230" t="s">
        <v>184</v>
      </c>
    </row>
    <row r="221" spans="1:65" s="2" customFormat="1" ht="6.95" customHeight="1">
      <c r="A221" s="34"/>
      <c r="B221" s="54"/>
      <c r="C221" s="55"/>
      <c r="D221" s="55"/>
      <c r="E221" s="55"/>
      <c r="F221" s="55"/>
      <c r="G221" s="55"/>
      <c r="H221" s="55"/>
      <c r="I221" s="153"/>
      <c r="J221" s="55"/>
      <c r="K221" s="55"/>
      <c r="L221" s="39"/>
      <c r="M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</sheetData>
  <sheetProtection algorithmName="SHA-512" hashValue="Ee4w7CWlBvpemoOGRVWY4xFAFd9EQwt6au0saC4fg0LxBulG28CVt+pCIHI5KAsuCtkG7DB1VIPsKDFhC/lbKQ==" saltValue="wkBLKBkVbuIWfzdbIdPAnQYgOcJy98o+aRrDeIVjiVnnIOUoDjnFGJ1TPkUdzW8YMEhrU1uP7rjlt9mijzncUg==" spinCount="100000" sheet="1" objects="1" scenarios="1" formatColumns="0" formatRows="0" autoFilter="0"/>
  <autoFilter ref="C125:K22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101</v>
      </c>
      <c r="AZ2" s="109" t="s">
        <v>149</v>
      </c>
      <c r="BA2" s="109" t="s">
        <v>150</v>
      </c>
      <c r="BB2" s="109" t="s">
        <v>1</v>
      </c>
      <c r="BC2" s="109" t="s">
        <v>151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705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369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939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140</v>
      </c>
      <c r="BA6" s="109" t="s">
        <v>140</v>
      </c>
      <c r="BB6" s="109" t="s">
        <v>1</v>
      </c>
      <c r="BC6" s="109" t="s">
        <v>940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hidden="1" customHeight="1">
      <c r="A9" s="34"/>
      <c r="B9" s="39"/>
      <c r="C9" s="34"/>
      <c r="D9" s="34"/>
      <c r="E9" s="329" t="s">
        <v>941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ROUND((SUM(BE124:BE183)),  2)</f>
        <v>0</v>
      </c>
      <c r="G33" s="34"/>
      <c r="H33" s="34"/>
      <c r="I33" s="132">
        <v>0.21</v>
      </c>
      <c r="J33" s="131">
        <f>ROUND(((SUM(BE124:BE183))*I33),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ROUND((SUM(BF124:BF183)),  2)</f>
        <v>0</v>
      </c>
      <c r="G34" s="34"/>
      <c r="H34" s="34"/>
      <c r="I34" s="132">
        <v>0.15</v>
      </c>
      <c r="J34" s="131">
        <f>ROUND(((SUM(BF124:BF183))*I34),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ROUND((SUM(BG124:BG183)),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ROUND((SUM(BH124:BH183)),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ROUND((SUM(BI124:BI183)),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06 - 1.06 Sprchy hosté 2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J150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J158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J160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167</v>
      </c>
      <c r="E103" s="172"/>
      <c r="F103" s="172"/>
      <c r="G103" s="172"/>
      <c r="H103" s="172"/>
      <c r="I103" s="173"/>
      <c r="J103" s="174">
        <f>J161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168</v>
      </c>
      <c r="E104" s="172"/>
      <c r="F104" s="172"/>
      <c r="G104" s="172"/>
      <c r="H104" s="172"/>
      <c r="I104" s="173"/>
      <c r="J104" s="174">
        <f>J166</f>
        <v>0</v>
      </c>
      <c r="K104" s="170"/>
      <c r="L104" s="175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3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6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169</v>
      </c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34" t="str">
        <f>E7</f>
        <v>Stavební úpravy šaten a navazujících prostor TJ Milín č.p.319</v>
      </c>
      <c r="F114" s="335"/>
      <c r="G114" s="335"/>
      <c r="H114" s="335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152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90" t="str">
        <f>E9</f>
        <v>06 - 1.06 Sprchy hosté 2</v>
      </c>
      <c r="F116" s="336"/>
      <c r="G116" s="336"/>
      <c r="H116" s="3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118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0.15" customHeight="1">
      <c r="A120" s="34"/>
      <c r="B120" s="35"/>
      <c r="C120" s="29" t="s">
        <v>24</v>
      </c>
      <c r="D120" s="36"/>
      <c r="E120" s="36"/>
      <c r="F120" s="27" t="str">
        <f>E15</f>
        <v>Obec Milín, 11. května 27, 262 31 Milín</v>
      </c>
      <c r="G120" s="36"/>
      <c r="H120" s="36"/>
      <c r="I120" s="118" t="s">
        <v>30</v>
      </c>
      <c r="J120" s="32" t="str">
        <f>E21</f>
        <v>Ing. Jan hašek, Kamenická 832, 262 72 Březnice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118" t="s">
        <v>33</v>
      </c>
      <c r="J121" s="32" t="str">
        <f>E24</f>
        <v>Ing. Jitka Dupalová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6"/>
      <c r="B123" s="177"/>
      <c r="C123" s="178" t="s">
        <v>170</v>
      </c>
      <c r="D123" s="179" t="s">
        <v>61</v>
      </c>
      <c r="E123" s="179" t="s">
        <v>57</v>
      </c>
      <c r="F123" s="179" t="s">
        <v>58</v>
      </c>
      <c r="G123" s="179" t="s">
        <v>171</v>
      </c>
      <c r="H123" s="179" t="s">
        <v>172</v>
      </c>
      <c r="I123" s="180" t="s">
        <v>173</v>
      </c>
      <c r="J123" s="181" t="s">
        <v>157</v>
      </c>
      <c r="K123" s="182" t="s">
        <v>174</v>
      </c>
      <c r="L123" s="183"/>
      <c r="M123" s="75" t="s">
        <v>1</v>
      </c>
      <c r="N123" s="76" t="s">
        <v>40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116"/>
      <c r="J124" s="184">
        <f>BK124</f>
        <v>0</v>
      </c>
      <c r="K124" s="36"/>
      <c r="L124" s="39"/>
      <c r="M124" s="78"/>
      <c r="N124" s="185"/>
      <c r="O124" s="79"/>
      <c r="P124" s="186">
        <f>P125+P160</f>
        <v>0</v>
      </c>
      <c r="Q124" s="79"/>
      <c r="R124" s="186">
        <f>R125+R160</f>
        <v>0.12472099999999998</v>
      </c>
      <c r="S124" s="79"/>
      <c r="T124" s="187">
        <f>T125+T160</f>
        <v>3.3592499999999994E-3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159</v>
      </c>
      <c r="BK124" s="188">
        <f>BK125+BK160</f>
        <v>0</v>
      </c>
    </row>
    <row r="125" spans="1:65" s="12" customFormat="1" ht="25.9" customHeight="1">
      <c r="B125" s="189"/>
      <c r="C125" s="190"/>
      <c r="D125" s="191" t="s">
        <v>75</v>
      </c>
      <c r="E125" s="192" t="s">
        <v>182</v>
      </c>
      <c r="F125" s="192" t="s">
        <v>183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P126+P145+P150+P158</f>
        <v>0</v>
      </c>
      <c r="Q125" s="197"/>
      <c r="R125" s="198">
        <f>R126+R145+R150+R158</f>
        <v>0.11574989999999999</v>
      </c>
      <c r="S125" s="197"/>
      <c r="T125" s="199">
        <f>T126+T145+T150+T158</f>
        <v>0</v>
      </c>
      <c r="AR125" s="200" t="s">
        <v>84</v>
      </c>
      <c r="AT125" s="201" t="s">
        <v>75</v>
      </c>
      <c r="AU125" s="201" t="s">
        <v>76</v>
      </c>
      <c r="AY125" s="200" t="s">
        <v>184</v>
      </c>
      <c r="BK125" s="202">
        <f>BK126+BK145+BK150+BK158</f>
        <v>0</v>
      </c>
    </row>
    <row r="126" spans="1:65" s="12" customFormat="1" ht="22.9" customHeight="1">
      <c r="B126" s="189"/>
      <c r="C126" s="190"/>
      <c r="D126" s="191" t="s">
        <v>75</v>
      </c>
      <c r="E126" s="203" t="s">
        <v>185</v>
      </c>
      <c r="F126" s="203" t="s">
        <v>186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SUM(P127:P144)</f>
        <v>0</v>
      </c>
      <c r="Q126" s="197"/>
      <c r="R126" s="198">
        <f>SUM(R127:R144)</f>
        <v>0.11404139999999999</v>
      </c>
      <c r="S126" s="197"/>
      <c r="T126" s="199">
        <f>SUM(T127:T144)</f>
        <v>0</v>
      </c>
      <c r="AR126" s="200" t="s">
        <v>84</v>
      </c>
      <c r="AT126" s="201" t="s">
        <v>75</v>
      </c>
      <c r="AU126" s="201" t="s">
        <v>84</v>
      </c>
      <c r="AY126" s="200" t="s">
        <v>184</v>
      </c>
      <c r="BK126" s="202">
        <f>SUM(BK127:BK144)</f>
        <v>0</v>
      </c>
    </row>
    <row r="127" spans="1:65" s="2" customFormat="1" ht="21.75" customHeight="1">
      <c r="A127" s="34"/>
      <c r="B127" s="35"/>
      <c r="C127" s="205" t="s">
        <v>84</v>
      </c>
      <c r="D127" s="205" t="s">
        <v>187</v>
      </c>
      <c r="E127" s="206" t="s">
        <v>188</v>
      </c>
      <c r="F127" s="207" t="s">
        <v>189</v>
      </c>
      <c r="G127" s="208" t="s">
        <v>190</v>
      </c>
      <c r="H127" s="209">
        <v>4.0199999999999996</v>
      </c>
      <c r="I127" s="210"/>
      <c r="J127" s="211">
        <f>ROUND(I127*H127,2)</f>
        <v>0</v>
      </c>
      <c r="K127" s="212"/>
      <c r="L127" s="39"/>
      <c r="M127" s="213" t="s">
        <v>1</v>
      </c>
      <c r="N127" s="214" t="s">
        <v>41</v>
      </c>
      <c r="O127" s="71"/>
      <c r="P127" s="215">
        <f>O127*H127</f>
        <v>0</v>
      </c>
      <c r="Q127" s="215">
        <v>4.3800000000000002E-3</v>
      </c>
      <c r="R127" s="215">
        <f>Q127*H127</f>
        <v>1.7607599999999998E-2</v>
      </c>
      <c r="S127" s="215">
        <v>0</v>
      </c>
      <c r="T127" s="21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7" t="s">
        <v>191</v>
      </c>
      <c r="AT127" s="217" t="s">
        <v>187</v>
      </c>
      <c r="AU127" s="217" t="s">
        <v>86</v>
      </c>
      <c r="AY127" s="17" t="s">
        <v>184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84</v>
      </c>
      <c r="BK127" s="218">
        <f>ROUND(I127*H127,2)</f>
        <v>0</v>
      </c>
      <c r="BL127" s="17" t="s">
        <v>191</v>
      </c>
      <c r="BM127" s="217" t="s">
        <v>942</v>
      </c>
    </row>
    <row r="128" spans="1:65" s="13" customFormat="1" ht="11.25">
      <c r="B128" s="219"/>
      <c r="C128" s="220"/>
      <c r="D128" s="221" t="s">
        <v>193</v>
      </c>
      <c r="E128" s="222" t="s">
        <v>149</v>
      </c>
      <c r="F128" s="223" t="s">
        <v>194</v>
      </c>
      <c r="G128" s="220"/>
      <c r="H128" s="224">
        <v>4.0199999999999996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193</v>
      </c>
      <c r="AU128" s="230" t="s">
        <v>86</v>
      </c>
      <c r="AV128" s="13" t="s">
        <v>86</v>
      </c>
      <c r="AW128" s="13" t="s">
        <v>32</v>
      </c>
      <c r="AX128" s="13" t="s">
        <v>84</v>
      </c>
      <c r="AY128" s="230" t="s">
        <v>184</v>
      </c>
    </row>
    <row r="129" spans="1:65" s="2" customFormat="1" ht="21.75" customHeight="1">
      <c r="A129" s="34"/>
      <c r="B129" s="35"/>
      <c r="C129" s="205" t="s">
        <v>86</v>
      </c>
      <c r="D129" s="205" t="s">
        <v>187</v>
      </c>
      <c r="E129" s="206" t="s">
        <v>195</v>
      </c>
      <c r="F129" s="207" t="s">
        <v>196</v>
      </c>
      <c r="G129" s="208" t="s">
        <v>190</v>
      </c>
      <c r="H129" s="209">
        <v>10.050000000000001</v>
      </c>
      <c r="I129" s="210"/>
      <c r="J129" s="211">
        <f>ROUND(I129*H129,2)</f>
        <v>0</v>
      </c>
      <c r="K129" s="212"/>
      <c r="L129" s="39"/>
      <c r="M129" s="213" t="s">
        <v>1</v>
      </c>
      <c r="N129" s="214" t="s">
        <v>41</v>
      </c>
      <c r="O129" s="71"/>
      <c r="P129" s="215">
        <f>O129*H129</f>
        <v>0</v>
      </c>
      <c r="Q129" s="215">
        <v>3.0000000000000001E-3</v>
      </c>
      <c r="R129" s="215">
        <f>Q129*H129</f>
        <v>3.0150000000000003E-2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191</v>
      </c>
      <c r="AT129" s="217" t="s">
        <v>187</v>
      </c>
      <c r="AU129" s="217" t="s">
        <v>86</v>
      </c>
      <c r="AY129" s="17" t="s">
        <v>184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191</v>
      </c>
      <c r="BM129" s="217" t="s">
        <v>943</v>
      </c>
    </row>
    <row r="130" spans="1:65" s="13" customFormat="1" ht="11.25">
      <c r="B130" s="219"/>
      <c r="C130" s="220"/>
      <c r="D130" s="221" t="s">
        <v>193</v>
      </c>
      <c r="E130" s="222" t="s">
        <v>1</v>
      </c>
      <c r="F130" s="223" t="s">
        <v>137</v>
      </c>
      <c r="G130" s="220"/>
      <c r="H130" s="224">
        <v>10.050000000000001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193</v>
      </c>
      <c r="AU130" s="230" t="s">
        <v>86</v>
      </c>
      <c r="AV130" s="13" t="s">
        <v>86</v>
      </c>
      <c r="AW130" s="13" t="s">
        <v>32</v>
      </c>
      <c r="AX130" s="13" t="s">
        <v>84</v>
      </c>
      <c r="AY130" s="230" t="s">
        <v>184</v>
      </c>
    </row>
    <row r="131" spans="1:65" s="2" customFormat="1" ht="21.75" customHeight="1">
      <c r="A131" s="34"/>
      <c r="B131" s="35"/>
      <c r="C131" s="205" t="s">
        <v>198</v>
      </c>
      <c r="D131" s="205" t="s">
        <v>187</v>
      </c>
      <c r="E131" s="206" t="s">
        <v>199</v>
      </c>
      <c r="F131" s="207" t="s">
        <v>200</v>
      </c>
      <c r="G131" s="208" t="s">
        <v>190</v>
      </c>
      <c r="H131" s="209">
        <v>1.92</v>
      </c>
      <c r="I131" s="210"/>
      <c r="J131" s="211">
        <f>ROUND(I131*H131,2)</f>
        <v>0</v>
      </c>
      <c r="K131" s="212"/>
      <c r="L131" s="39"/>
      <c r="M131" s="213" t="s">
        <v>1</v>
      </c>
      <c r="N131" s="214" t="s">
        <v>41</v>
      </c>
      <c r="O131" s="71"/>
      <c r="P131" s="215">
        <f>O131*H131</f>
        <v>0</v>
      </c>
      <c r="Q131" s="215">
        <v>4.3800000000000002E-3</v>
      </c>
      <c r="R131" s="215">
        <f>Q131*H131</f>
        <v>8.4095999999999997E-3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191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191</v>
      </c>
      <c r="BM131" s="217" t="s">
        <v>944</v>
      </c>
    </row>
    <row r="132" spans="1:65" s="13" customFormat="1" ht="11.25">
      <c r="B132" s="219"/>
      <c r="C132" s="220"/>
      <c r="D132" s="221" t="s">
        <v>193</v>
      </c>
      <c r="E132" s="222" t="s">
        <v>1</v>
      </c>
      <c r="F132" s="223" t="s">
        <v>202</v>
      </c>
      <c r="G132" s="220"/>
      <c r="H132" s="224">
        <v>1.92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193</v>
      </c>
      <c r="AU132" s="230" t="s">
        <v>86</v>
      </c>
      <c r="AV132" s="13" t="s">
        <v>86</v>
      </c>
      <c r="AW132" s="13" t="s">
        <v>32</v>
      </c>
      <c r="AX132" s="13" t="s">
        <v>84</v>
      </c>
      <c r="AY132" s="230" t="s">
        <v>184</v>
      </c>
    </row>
    <row r="133" spans="1:65" s="2" customFormat="1" ht="21.75" customHeight="1">
      <c r="A133" s="34"/>
      <c r="B133" s="35"/>
      <c r="C133" s="205" t="s">
        <v>191</v>
      </c>
      <c r="D133" s="205" t="s">
        <v>187</v>
      </c>
      <c r="E133" s="206" t="s">
        <v>203</v>
      </c>
      <c r="F133" s="207" t="s">
        <v>204</v>
      </c>
      <c r="G133" s="208" t="s">
        <v>190</v>
      </c>
      <c r="H133" s="209">
        <v>8.3249999999999993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3.0000000000000001E-3</v>
      </c>
      <c r="R133" s="215">
        <f>Q133*H133</f>
        <v>2.4974999999999997E-2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945</v>
      </c>
    </row>
    <row r="134" spans="1:65" s="13" customFormat="1" ht="11.25">
      <c r="B134" s="219"/>
      <c r="C134" s="220"/>
      <c r="D134" s="221" t="s">
        <v>193</v>
      </c>
      <c r="E134" s="222" t="s">
        <v>146</v>
      </c>
      <c r="F134" s="223" t="s">
        <v>946</v>
      </c>
      <c r="G134" s="220"/>
      <c r="H134" s="224">
        <v>8.3249999999999993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21.75" customHeight="1">
      <c r="A135" s="34"/>
      <c r="B135" s="35"/>
      <c r="C135" s="205" t="s">
        <v>207</v>
      </c>
      <c r="D135" s="205" t="s">
        <v>187</v>
      </c>
      <c r="E135" s="206" t="s">
        <v>377</v>
      </c>
      <c r="F135" s="207" t="s">
        <v>378</v>
      </c>
      <c r="G135" s="208" t="s">
        <v>190</v>
      </c>
      <c r="H135" s="209">
        <v>1.488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1.54E-2</v>
      </c>
      <c r="R135" s="215">
        <f>Q135*H135</f>
        <v>2.29152E-2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947</v>
      </c>
    </row>
    <row r="136" spans="1:65" s="13" customFormat="1" ht="11.25">
      <c r="B136" s="219"/>
      <c r="C136" s="220"/>
      <c r="D136" s="221" t="s">
        <v>193</v>
      </c>
      <c r="E136" s="222" t="s">
        <v>1</v>
      </c>
      <c r="F136" s="223" t="s">
        <v>380</v>
      </c>
      <c r="G136" s="220"/>
      <c r="H136" s="224">
        <v>1.488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16.5" customHeight="1">
      <c r="A137" s="34"/>
      <c r="B137" s="35"/>
      <c r="C137" s="205" t="s">
        <v>185</v>
      </c>
      <c r="D137" s="205" t="s">
        <v>187</v>
      </c>
      <c r="E137" s="206" t="s">
        <v>208</v>
      </c>
      <c r="F137" s="207" t="s">
        <v>209</v>
      </c>
      <c r="G137" s="208" t="s">
        <v>190</v>
      </c>
      <c r="H137" s="209">
        <v>1.92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5.1999999999999998E-3</v>
      </c>
      <c r="R137" s="215">
        <f>Q137*H137</f>
        <v>9.9839999999999998E-3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948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202</v>
      </c>
      <c r="G138" s="220"/>
      <c r="H138" s="224">
        <v>1.92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16.5" customHeight="1">
      <c r="A139" s="34"/>
      <c r="B139" s="35"/>
      <c r="C139" s="205" t="s">
        <v>215</v>
      </c>
      <c r="D139" s="205" t="s">
        <v>187</v>
      </c>
      <c r="E139" s="206" t="s">
        <v>211</v>
      </c>
      <c r="F139" s="207" t="s">
        <v>212</v>
      </c>
      <c r="G139" s="208" t="s">
        <v>190</v>
      </c>
      <c r="H139" s="209">
        <v>10.050000000000001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949</v>
      </c>
    </row>
    <row r="140" spans="1:65" s="13" customFormat="1" ht="11.25">
      <c r="B140" s="219"/>
      <c r="C140" s="220"/>
      <c r="D140" s="221" t="s">
        <v>193</v>
      </c>
      <c r="E140" s="222" t="s">
        <v>137</v>
      </c>
      <c r="F140" s="223" t="s">
        <v>734</v>
      </c>
      <c r="G140" s="220"/>
      <c r="H140" s="224">
        <v>10.050000000000001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219</v>
      </c>
      <c r="D141" s="205" t="s">
        <v>187</v>
      </c>
      <c r="E141" s="206" t="s">
        <v>216</v>
      </c>
      <c r="F141" s="207" t="s">
        <v>217</v>
      </c>
      <c r="G141" s="208" t="s">
        <v>190</v>
      </c>
      <c r="H141" s="209">
        <v>28.175000000000001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950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143</v>
      </c>
      <c r="G142" s="220"/>
      <c r="H142" s="224">
        <v>4.375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76</v>
      </c>
      <c r="AY142" s="230" t="s">
        <v>184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951</v>
      </c>
      <c r="G143" s="220"/>
      <c r="H143" s="224">
        <v>23.8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76</v>
      </c>
      <c r="AY143" s="230" t="s">
        <v>184</v>
      </c>
    </row>
    <row r="144" spans="1:65" s="14" customFormat="1" ht="11.25">
      <c r="B144" s="245"/>
      <c r="C144" s="246"/>
      <c r="D144" s="221" t="s">
        <v>193</v>
      </c>
      <c r="E144" s="247" t="s">
        <v>1</v>
      </c>
      <c r="F144" s="248" t="s">
        <v>385</v>
      </c>
      <c r="G144" s="246"/>
      <c r="H144" s="249">
        <v>28.175000000000001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193</v>
      </c>
      <c r="AU144" s="255" t="s">
        <v>86</v>
      </c>
      <c r="AV144" s="14" t="s">
        <v>191</v>
      </c>
      <c r="AW144" s="14" t="s">
        <v>32</v>
      </c>
      <c r="AX144" s="14" t="s">
        <v>84</v>
      </c>
      <c r="AY144" s="255" t="s">
        <v>184</v>
      </c>
    </row>
    <row r="145" spans="1:65" s="12" customFormat="1" ht="22.9" customHeight="1">
      <c r="B145" s="189"/>
      <c r="C145" s="190"/>
      <c r="D145" s="191" t="s">
        <v>75</v>
      </c>
      <c r="E145" s="203" t="s">
        <v>224</v>
      </c>
      <c r="F145" s="203" t="s">
        <v>229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SUM(P146:P149)</f>
        <v>0</v>
      </c>
      <c r="Q145" s="197"/>
      <c r="R145" s="198">
        <f>SUM(R146:R149)</f>
        <v>1.7084999999999999E-3</v>
      </c>
      <c r="S145" s="197"/>
      <c r="T145" s="199">
        <f>SUM(T146:T149)</f>
        <v>0</v>
      </c>
      <c r="AR145" s="200" t="s">
        <v>84</v>
      </c>
      <c r="AT145" s="201" t="s">
        <v>75</v>
      </c>
      <c r="AU145" s="201" t="s">
        <v>84</v>
      </c>
      <c r="AY145" s="200" t="s">
        <v>184</v>
      </c>
      <c r="BK145" s="202">
        <f>SUM(BK146:BK149)</f>
        <v>0</v>
      </c>
    </row>
    <row r="146" spans="1:65" s="2" customFormat="1" ht="21.75" customHeight="1">
      <c r="A146" s="34"/>
      <c r="B146" s="35"/>
      <c r="C146" s="205" t="s">
        <v>224</v>
      </c>
      <c r="D146" s="205" t="s">
        <v>187</v>
      </c>
      <c r="E146" s="206" t="s">
        <v>230</v>
      </c>
      <c r="F146" s="207" t="s">
        <v>231</v>
      </c>
      <c r="G146" s="208" t="s">
        <v>190</v>
      </c>
      <c r="H146" s="209">
        <v>10.050000000000001</v>
      </c>
      <c r="I146" s="210"/>
      <c r="J146" s="211">
        <f>ROUND(I146*H146,2)</f>
        <v>0</v>
      </c>
      <c r="K146" s="212"/>
      <c r="L146" s="39"/>
      <c r="M146" s="213" t="s">
        <v>1</v>
      </c>
      <c r="N146" s="214" t="s">
        <v>41</v>
      </c>
      <c r="O146" s="71"/>
      <c r="P146" s="215">
        <f>O146*H146</f>
        <v>0</v>
      </c>
      <c r="Q146" s="215">
        <v>1.2999999999999999E-4</v>
      </c>
      <c r="R146" s="215">
        <f>Q146*H146</f>
        <v>1.3064999999999999E-3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191</v>
      </c>
      <c r="AT146" s="217" t="s">
        <v>187</v>
      </c>
      <c r="AU146" s="217" t="s">
        <v>86</v>
      </c>
      <c r="AY146" s="17" t="s">
        <v>184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191</v>
      </c>
      <c r="BM146" s="217" t="s">
        <v>952</v>
      </c>
    </row>
    <row r="147" spans="1:65" s="13" customFormat="1" ht="11.25">
      <c r="B147" s="219"/>
      <c r="C147" s="220"/>
      <c r="D147" s="221" t="s">
        <v>193</v>
      </c>
      <c r="E147" s="222" t="s">
        <v>1</v>
      </c>
      <c r="F147" s="223" t="s">
        <v>137</v>
      </c>
      <c r="G147" s="220"/>
      <c r="H147" s="224">
        <v>10.050000000000001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193</v>
      </c>
      <c r="AU147" s="230" t="s">
        <v>86</v>
      </c>
      <c r="AV147" s="13" t="s">
        <v>86</v>
      </c>
      <c r="AW147" s="13" t="s">
        <v>32</v>
      </c>
      <c r="AX147" s="13" t="s">
        <v>84</v>
      </c>
      <c r="AY147" s="230" t="s">
        <v>184</v>
      </c>
    </row>
    <row r="148" spans="1:65" s="2" customFormat="1" ht="21.75" customHeight="1">
      <c r="A148" s="34"/>
      <c r="B148" s="35"/>
      <c r="C148" s="205" t="s">
        <v>111</v>
      </c>
      <c r="D148" s="205" t="s">
        <v>187</v>
      </c>
      <c r="E148" s="206" t="s">
        <v>233</v>
      </c>
      <c r="F148" s="207" t="s">
        <v>234</v>
      </c>
      <c r="G148" s="208" t="s">
        <v>190</v>
      </c>
      <c r="H148" s="209">
        <v>10.050000000000001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4.0000000000000003E-5</v>
      </c>
      <c r="R148" s="215">
        <f>Q148*H148</f>
        <v>4.0200000000000007E-4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953</v>
      </c>
    </row>
    <row r="149" spans="1:65" s="13" customFormat="1" ht="11.25">
      <c r="B149" s="219"/>
      <c r="C149" s="220"/>
      <c r="D149" s="221" t="s">
        <v>193</v>
      </c>
      <c r="E149" s="222" t="s">
        <v>1</v>
      </c>
      <c r="F149" s="223" t="s">
        <v>137</v>
      </c>
      <c r="G149" s="220"/>
      <c r="H149" s="224">
        <v>10.050000000000001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193</v>
      </c>
      <c r="AU149" s="230" t="s">
        <v>86</v>
      </c>
      <c r="AV149" s="13" t="s">
        <v>86</v>
      </c>
      <c r="AW149" s="13" t="s">
        <v>32</v>
      </c>
      <c r="AX149" s="13" t="s">
        <v>84</v>
      </c>
      <c r="AY149" s="230" t="s">
        <v>184</v>
      </c>
    </row>
    <row r="150" spans="1:65" s="12" customFormat="1" ht="22.9" customHeight="1">
      <c r="B150" s="189"/>
      <c r="C150" s="190"/>
      <c r="D150" s="191" t="s">
        <v>75</v>
      </c>
      <c r="E150" s="203" t="s">
        <v>239</v>
      </c>
      <c r="F150" s="203" t="s">
        <v>240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SUM(P151:P157)</f>
        <v>0</v>
      </c>
      <c r="Q150" s="197"/>
      <c r="R150" s="198">
        <f>SUM(R151:R157)</f>
        <v>0</v>
      </c>
      <c r="S150" s="197"/>
      <c r="T150" s="199">
        <f>SUM(T151:T157)</f>
        <v>0</v>
      </c>
      <c r="AR150" s="200" t="s">
        <v>84</v>
      </c>
      <c r="AT150" s="201" t="s">
        <v>75</v>
      </c>
      <c r="AU150" s="201" t="s">
        <v>84</v>
      </c>
      <c r="AY150" s="200" t="s">
        <v>184</v>
      </c>
      <c r="BK150" s="202">
        <f>SUM(BK151:BK157)</f>
        <v>0</v>
      </c>
    </row>
    <row r="151" spans="1:65" s="2" customFormat="1" ht="16.5" customHeight="1">
      <c r="A151" s="34"/>
      <c r="B151" s="35"/>
      <c r="C151" s="205" t="s">
        <v>114</v>
      </c>
      <c r="D151" s="205" t="s">
        <v>187</v>
      </c>
      <c r="E151" s="206" t="s">
        <v>241</v>
      </c>
      <c r="F151" s="207" t="s">
        <v>242</v>
      </c>
      <c r="G151" s="208" t="s">
        <v>243</v>
      </c>
      <c r="H151" s="209">
        <v>3.0000000000000001E-3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954</v>
      </c>
    </row>
    <row r="152" spans="1:65" s="2" customFormat="1" ht="16.5" customHeight="1">
      <c r="A152" s="34"/>
      <c r="B152" s="35"/>
      <c r="C152" s="205" t="s">
        <v>117</v>
      </c>
      <c r="D152" s="205" t="s">
        <v>187</v>
      </c>
      <c r="E152" s="206" t="s">
        <v>245</v>
      </c>
      <c r="F152" s="207" t="s">
        <v>246</v>
      </c>
      <c r="G152" s="208" t="s">
        <v>243</v>
      </c>
      <c r="H152" s="209">
        <v>3.0000000000000001E-3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955</v>
      </c>
    </row>
    <row r="153" spans="1:65" s="2" customFormat="1" ht="21.75" customHeight="1">
      <c r="A153" s="34"/>
      <c r="B153" s="35"/>
      <c r="C153" s="205" t="s">
        <v>120</v>
      </c>
      <c r="D153" s="205" t="s">
        <v>187</v>
      </c>
      <c r="E153" s="206" t="s">
        <v>248</v>
      </c>
      <c r="F153" s="207" t="s">
        <v>249</v>
      </c>
      <c r="G153" s="208" t="s">
        <v>243</v>
      </c>
      <c r="H153" s="209">
        <v>3.0000000000000001E-3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956</v>
      </c>
    </row>
    <row r="154" spans="1:65" s="2" customFormat="1" ht="21.75" customHeight="1">
      <c r="A154" s="34"/>
      <c r="B154" s="35"/>
      <c r="C154" s="205" t="s">
        <v>123</v>
      </c>
      <c r="D154" s="205" t="s">
        <v>187</v>
      </c>
      <c r="E154" s="206" t="s">
        <v>251</v>
      </c>
      <c r="F154" s="207" t="s">
        <v>252</v>
      </c>
      <c r="G154" s="208" t="s">
        <v>243</v>
      </c>
      <c r="H154" s="209">
        <v>2.7E-2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957</v>
      </c>
    </row>
    <row r="155" spans="1:65" s="13" customFormat="1" ht="11.25">
      <c r="B155" s="219"/>
      <c r="C155" s="220"/>
      <c r="D155" s="221" t="s">
        <v>193</v>
      </c>
      <c r="E155" s="220"/>
      <c r="F155" s="223" t="s">
        <v>958</v>
      </c>
      <c r="G155" s="220"/>
      <c r="H155" s="224">
        <v>2.7E-2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4</v>
      </c>
      <c r="AX155" s="13" t="s">
        <v>84</v>
      </c>
      <c r="AY155" s="230" t="s">
        <v>184</v>
      </c>
    </row>
    <row r="156" spans="1:65" s="2" customFormat="1" ht="21.75" customHeight="1">
      <c r="A156" s="34"/>
      <c r="B156" s="35"/>
      <c r="C156" s="205" t="s">
        <v>8</v>
      </c>
      <c r="D156" s="205" t="s">
        <v>187</v>
      </c>
      <c r="E156" s="206" t="s">
        <v>255</v>
      </c>
      <c r="F156" s="207" t="s">
        <v>256</v>
      </c>
      <c r="G156" s="208" t="s">
        <v>243</v>
      </c>
      <c r="H156" s="209">
        <v>0.03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959</v>
      </c>
    </row>
    <row r="157" spans="1:65" s="13" customFormat="1" ht="11.25">
      <c r="B157" s="219"/>
      <c r="C157" s="220"/>
      <c r="D157" s="221" t="s">
        <v>193</v>
      </c>
      <c r="E157" s="222" t="s">
        <v>1</v>
      </c>
      <c r="F157" s="223" t="s">
        <v>960</v>
      </c>
      <c r="G157" s="220"/>
      <c r="H157" s="224">
        <v>0.03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12" customFormat="1" ht="22.9" customHeight="1">
      <c r="B158" s="189"/>
      <c r="C158" s="190"/>
      <c r="D158" s="191" t="s">
        <v>75</v>
      </c>
      <c r="E158" s="203" t="s">
        <v>259</v>
      </c>
      <c r="F158" s="203" t="s">
        <v>260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</f>
        <v>0</v>
      </c>
      <c r="Q158" s="197"/>
      <c r="R158" s="198">
        <f>R159</f>
        <v>0</v>
      </c>
      <c r="S158" s="197"/>
      <c r="T158" s="199">
        <f>T159</f>
        <v>0</v>
      </c>
      <c r="AR158" s="200" t="s">
        <v>84</v>
      </c>
      <c r="AT158" s="201" t="s">
        <v>75</v>
      </c>
      <c r="AU158" s="201" t="s">
        <v>84</v>
      </c>
      <c r="AY158" s="200" t="s">
        <v>184</v>
      </c>
      <c r="BK158" s="202">
        <f>BK159</f>
        <v>0</v>
      </c>
    </row>
    <row r="159" spans="1:65" s="2" customFormat="1" ht="16.5" customHeight="1">
      <c r="A159" s="34"/>
      <c r="B159" s="35"/>
      <c r="C159" s="205" t="s">
        <v>128</v>
      </c>
      <c r="D159" s="205" t="s">
        <v>187</v>
      </c>
      <c r="E159" s="206" t="s">
        <v>261</v>
      </c>
      <c r="F159" s="207" t="s">
        <v>262</v>
      </c>
      <c r="G159" s="208" t="s">
        <v>243</v>
      </c>
      <c r="H159" s="209">
        <v>0.11600000000000001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961</v>
      </c>
    </row>
    <row r="160" spans="1:65" s="12" customFormat="1" ht="25.9" customHeight="1">
      <c r="B160" s="189"/>
      <c r="C160" s="190"/>
      <c r="D160" s="191" t="s">
        <v>75</v>
      </c>
      <c r="E160" s="192" t="s">
        <v>264</v>
      </c>
      <c r="F160" s="192" t="s">
        <v>265</v>
      </c>
      <c r="G160" s="190"/>
      <c r="H160" s="190"/>
      <c r="I160" s="193"/>
      <c r="J160" s="194">
        <f>BK160</f>
        <v>0</v>
      </c>
      <c r="K160" s="190"/>
      <c r="L160" s="195"/>
      <c r="M160" s="196"/>
      <c r="N160" s="197"/>
      <c r="O160" s="197"/>
      <c r="P160" s="198">
        <f>P161+P166</f>
        <v>0</v>
      </c>
      <c r="Q160" s="197"/>
      <c r="R160" s="198">
        <f>R161+R166</f>
        <v>8.9710999999999992E-3</v>
      </c>
      <c r="S160" s="197"/>
      <c r="T160" s="199">
        <f>T161+T166</f>
        <v>3.3592499999999994E-3</v>
      </c>
      <c r="AR160" s="200" t="s">
        <v>86</v>
      </c>
      <c r="AT160" s="201" t="s">
        <v>75</v>
      </c>
      <c r="AU160" s="201" t="s">
        <v>76</v>
      </c>
      <c r="AY160" s="200" t="s">
        <v>184</v>
      </c>
      <c r="BK160" s="202">
        <f>BK161+BK166</f>
        <v>0</v>
      </c>
    </row>
    <row r="161" spans="1:65" s="12" customFormat="1" ht="22.9" customHeight="1">
      <c r="B161" s="189"/>
      <c r="C161" s="190"/>
      <c r="D161" s="191" t="s">
        <v>75</v>
      </c>
      <c r="E161" s="203" t="s">
        <v>316</v>
      </c>
      <c r="F161" s="203" t="s">
        <v>317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SUM(P162:P165)</f>
        <v>0</v>
      </c>
      <c r="Q161" s="197"/>
      <c r="R161" s="198">
        <f>SUM(R162:R165)</f>
        <v>1.8375000000000002E-4</v>
      </c>
      <c r="S161" s="197"/>
      <c r="T161" s="199">
        <f>SUM(T162:T165)</f>
        <v>3.3592499999999994E-3</v>
      </c>
      <c r="AR161" s="200" t="s">
        <v>86</v>
      </c>
      <c r="AT161" s="201" t="s">
        <v>75</v>
      </c>
      <c r="AU161" s="201" t="s">
        <v>84</v>
      </c>
      <c r="AY161" s="200" t="s">
        <v>184</v>
      </c>
      <c r="BK161" s="202">
        <f>SUM(BK162:BK165)</f>
        <v>0</v>
      </c>
    </row>
    <row r="162" spans="1:65" s="2" customFormat="1" ht="16.5" customHeight="1">
      <c r="A162" s="34"/>
      <c r="B162" s="35"/>
      <c r="C162" s="205" t="s">
        <v>131</v>
      </c>
      <c r="D162" s="205" t="s">
        <v>187</v>
      </c>
      <c r="E162" s="206" t="s">
        <v>327</v>
      </c>
      <c r="F162" s="207" t="s">
        <v>328</v>
      </c>
      <c r="G162" s="208" t="s">
        <v>190</v>
      </c>
      <c r="H162" s="209">
        <v>18.375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1.0000000000000001E-5</v>
      </c>
      <c r="R162" s="215">
        <f>Q162*H162</f>
        <v>1.8375000000000002E-4</v>
      </c>
      <c r="S162" s="215">
        <v>1.4999999999999999E-4</v>
      </c>
      <c r="T162" s="216">
        <f>S162*H162</f>
        <v>2.7562499999999996E-3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128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128</v>
      </c>
      <c r="BM162" s="217" t="s">
        <v>962</v>
      </c>
    </row>
    <row r="163" spans="1:65" s="13" customFormat="1" ht="11.25">
      <c r="B163" s="219"/>
      <c r="C163" s="220"/>
      <c r="D163" s="221" t="s">
        <v>193</v>
      </c>
      <c r="E163" s="222" t="s">
        <v>1</v>
      </c>
      <c r="F163" s="223" t="s">
        <v>330</v>
      </c>
      <c r="G163" s="220"/>
      <c r="H163" s="224">
        <v>18.375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2" customFormat="1" ht="16.5" customHeight="1">
      <c r="A164" s="34"/>
      <c r="B164" s="35"/>
      <c r="C164" s="205" t="s">
        <v>134</v>
      </c>
      <c r="D164" s="205" t="s">
        <v>187</v>
      </c>
      <c r="E164" s="206" t="s">
        <v>332</v>
      </c>
      <c r="F164" s="207" t="s">
        <v>333</v>
      </c>
      <c r="G164" s="208" t="s">
        <v>190</v>
      </c>
      <c r="H164" s="209">
        <v>4.0199999999999996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0</v>
      </c>
      <c r="R164" s="215">
        <f>Q164*H164</f>
        <v>0</v>
      </c>
      <c r="S164" s="215">
        <v>1.4999999999999999E-4</v>
      </c>
      <c r="T164" s="216">
        <f>S164*H164</f>
        <v>6.0299999999999991E-4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128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128</v>
      </c>
      <c r="BM164" s="217" t="s">
        <v>963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149</v>
      </c>
      <c r="G165" s="220"/>
      <c r="H165" s="224">
        <v>4.0199999999999996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12" customFormat="1" ht="22.9" customHeight="1">
      <c r="B166" s="189"/>
      <c r="C166" s="190"/>
      <c r="D166" s="191" t="s">
        <v>75</v>
      </c>
      <c r="E166" s="203" t="s">
        <v>335</v>
      </c>
      <c r="F166" s="203" t="s">
        <v>336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SUM(P167:P183)</f>
        <v>0</v>
      </c>
      <c r="Q166" s="197"/>
      <c r="R166" s="198">
        <f>SUM(R167:R183)</f>
        <v>8.7873499999999993E-3</v>
      </c>
      <c r="S166" s="197"/>
      <c r="T166" s="199">
        <f>SUM(T167:T183)</f>
        <v>0</v>
      </c>
      <c r="AR166" s="200" t="s">
        <v>86</v>
      </c>
      <c r="AT166" s="201" t="s">
        <v>75</v>
      </c>
      <c r="AU166" s="201" t="s">
        <v>84</v>
      </c>
      <c r="AY166" s="200" t="s">
        <v>184</v>
      </c>
      <c r="BK166" s="202">
        <f>SUM(BK167:BK183)</f>
        <v>0</v>
      </c>
    </row>
    <row r="167" spans="1:65" s="2" customFormat="1" ht="21.75" customHeight="1">
      <c r="A167" s="34"/>
      <c r="B167" s="35"/>
      <c r="C167" s="205" t="s">
        <v>268</v>
      </c>
      <c r="D167" s="205" t="s">
        <v>187</v>
      </c>
      <c r="E167" s="206" t="s">
        <v>338</v>
      </c>
      <c r="F167" s="207" t="s">
        <v>339</v>
      </c>
      <c r="G167" s="208" t="s">
        <v>340</v>
      </c>
      <c r="H167" s="209">
        <v>15.11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1.0000000000000001E-5</v>
      </c>
      <c r="R167" s="215">
        <f>Q167*H167</f>
        <v>1.5110000000000001E-4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128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128</v>
      </c>
      <c r="BM167" s="217" t="s">
        <v>964</v>
      </c>
    </row>
    <row r="168" spans="1:65" s="13" customFormat="1" ht="11.25">
      <c r="B168" s="219"/>
      <c r="C168" s="220"/>
      <c r="D168" s="221" t="s">
        <v>193</v>
      </c>
      <c r="E168" s="222" t="s">
        <v>1</v>
      </c>
      <c r="F168" s="223" t="s">
        <v>399</v>
      </c>
      <c r="G168" s="220"/>
      <c r="H168" s="224">
        <v>15.11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16.5" customHeight="1">
      <c r="A169" s="34"/>
      <c r="B169" s="35"/>
      <c r="C169" s="205" t="s">
        <v>274</v>
      </c>
      <c r="D169" s="205" t="s">
        <v>187</v>
      </c>
      <c r="E169" s="206" t="s">
        <v>344</v>
      </c>
      <c r="F169" s="207" t="s">
        <v>345</v>
      </c>
      <c r="G169" s="208" t="s">
        <v>190</v>
      </c>
      <c r="H169" s="209">
        <v>10.050000000000001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128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128</v>
      </c>
      <c r="BM169" s="217" t="s">
        <v>965</v>
      </c>
    </row>
    <row r="170" spans="1:65" s="13" customFormat="1" ht="11.25">
      <c r="B170" s="219"/>
      <c r="C170" s="220"/>
      <c r="D170" s="221" t="s">
        <v>193</v>
      </c>
      <c r="E170" s="222" t="s">
        <v>1</v>
      </c>
      <c r="F170" s="223" t="s">
        <v>137</v>
      </c>
      <c r="G170" s="220"/>
      <c r="H170" s="224">
        <v>10.050000000000001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16.5" customHeight="1">
      <c r="A171" s="34"/>
      <c r="B171" s="35"/>
      <c r="C171" s="231" t="s">
        <v>7</v>
      </c>
      <c r="D171" s="231" t="s">
        <v>225</v>
      </c>
      <c r="E171" s="232" t="s">
        <v>348</v>
      </c>
      <c r="F171" s="233" t="s">
        <v>349</v>
      </c>
      <c r="G171" s="234" t="s">
        <v>190</v>
      </c>
      <c r="H171" s="235">
        <v>10.553000000000001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280</v>
      </c>
      <c r="AT171" s="217" t="s">
        <v>225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128</v>
      </c>
      <c r="BM171" s="217" t="s">
        <v>966</v>
      </c>
    </row>
    <row r="172" spans="1:65" s="13" customFormat="1" ht="11.25">
      <c r="B172" s="219"/>
      <c r="C172" s="220"/>
      <c r="D172" s="221" t="s">
        <v>193</v>
      </c>
      <c r="E172" s="220"/>
      <c r="F172" s="223" t="s">
        <v>868</v>
      </c>
      <c r="G172" s="220"/>
      <c r="H172" s="224">
        <v>10.553000000000001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193</v>
      </c>
      <c r="AU172" s="230" t="s">
        <v>86</v>
      </c>
      <c r="AV172" s="13" t="s">
        <v>86</v>
      </c>
      <c r="AW172" s="13" t="s">
        <v>4</v>
      </c>
      <c r="AX172" s="13" t="s">
        <v>84</v>
      </c>
      <c r="AY172" s="230" t="s">
        <v>184</v>
      </c>
    </row>
    <row r="173" spans="1:65" s="2" customFormat="1" ht="21.75" customHeight="1">
      <c r="A173" s="34"/>
      <c r="B173" s="35"/>
      <c r="C173" s="205" t="s">
        <v>282</v>
      </c>
      <c r="D173" s="205" t="s">
        <v>187</v>
      </c>
      <c r="E173" s="206" t="s">
        <v>353</v>
      </c>
      <c r="F173" s="207" t="s">
        <v>354</v>
      </c>
      <c r="G173" s="208" t="s">
        <v>190</v>
      </c>
      <c r="H173" s="209">
        <v>29.774999999999999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128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128</v>
      </c>
      <c r="BM173" s="217" t="s">
        <v>967</v>
      </c>
    </row>
    <row r="174" spans="1:65" s="13" customFormat="1" ht="11.25">
      <c r="B174" s="219"/>
      <c r="C174" s="220"/>
      <c r="D174" s="221" t="s">
        <v>193</v>
      </c>
      <c r="E174" s="222" t="s">
        <v>143</v>
      </c>
      <c r="F174" s="223" t="s">
        <v>404</v>
      </c>
      <c r="G174" s="220"/>
      <c r="H174" s="224">
        <v>4.375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32</v>
      </c>
      <c r="AX174" s="13" t="s">
        <v>76</v>
      </c>
      <c r="AY174" s="230" t="s">
        <v>184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968</v>
      </c>
      <c r="G175" s="220"/>
      <c r="H175" s="224">
        <v>1.6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76</v>
      </c>
      <c r="AY175" s="230" t="s">
        <v>184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951</v>
      </c>
      <c r="G176" s="220"/>
      <c r="H176" s="224">
        <v>23.8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76</v>
      </c>
      <c r="AY176" s="230" t="s">
        <v>184</v>
      </c>
    </row>
    <row r="177" spans="1:65" s="14" customFormat="1" ht="11.25">
      <c r="B177" s="245"/>
      <c r="C177" s="246"/>
      <c r="D177" s="221" t="s">
        <v>193</v>
      </c>
      <c r="E177" s="247" t="s">
        <v>1</v>
      </c>
      <c r="F177" s="248" t="s">
        <v>385</v>
      </c>
      <c r="G177" s="246"/>
      <c r="H177" s="249">
        <v>29.774999999999999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AT177" s="255" t="s">
        <v>193</v>
      </c>
      <c r="AU177" s="255" t="s">
        <v>86</v>
      </c>
      <c r="AV177" s="14" t="s">
        <v>191</v>
      </c>
      <c r="AW177" s="14" t="s">
        <v>32</v>
      </c>
      <c r="AX177" s="14" t="s">
        <v>84</v>
      </c>
      <c r="AY177" s="255" t="s">
        <v>184</v>
      </c>
    </row>
    <row r="178" spans="1:65" s="2" customFormat="1" ht="16.5" customHeight="1">
      <c r="A178" s="34"/>
      <c r="B178" s="35"/>
      <c r="C178" s="231" t="s">
        <v>288</v>
      </c>
      <c r="D178" s="231" t="s">
        <v>225</v>
      </c>
      <c r="E178" s="232" t="s">
        <v>348</v>
      </c>
      <c r="F178" s="233" t="s">
        <v>349</v>
      </c>
      <c r="G178" s="234" t="s">
        <v>190</v>
      </c>
      <c r="H178" s="235">
        <v>31.263999999999999</v>
      </c>
      <c r="I178" s="236"/>
      <c r="J178" s="237">
        <f>ROUND(I178*H178,2)</f>
        <v>0</v>
      </c>
      <c r="K178" s="238"/>
      <c r="L178" s="239"/>
      <c r="M178" s="240" t="s">
        <v>1</v>
      </c>
      <c r="N178" s="241" t="s">
        <v>41</v>
      </c>
      <c r="O178" s="71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280</v>
      </c>
      <c r="AT178" s="217" t="s">
        <v>225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128</v>
      </c>
      <c r="BM178" s="217" t="s">
        <v>969</v>
      </c>
    </row>
    <row r="179" spans="1:65" s="13" customFormat="1" ht="11.25">
      <c r="B179" s="219"/>
      <c r="C179" s="220"/>
      <c r="D179" s="221" t="s">
        <v>193</v>
      </c>
      <c r="E179" s="220"/>
      <c r="F179" s="223" t="s">
        <v>970</v>
      </c>
      <c r="G179" s="220"/>
      <c r="H179" s="224">
        <v>31.263999999999999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4</v>
      </c>
      <c r="AX179" s="13" t="s">
        <v>84</v>
      </c>
      <c r="AY179" s="230" t="s">
        <v>184</v>
      </c>
    </row>
    <row r="180" spans="1:65" s="2" customFormat="1" ht="21.75" customHeight="1">
      <c r="A180" s="34"/>
      <c r="B180" s="35"/>
      <c r="C180" s="205" t="s">
        <v>292</v>
      </c>
      <c r="D180" s="205" t="s">
        <v>187</v>
      </c>
      <c r="E180" s="206" t="s">
        <v>361</v>
      </c>
      <c r="F180" s="207" t="s">
        <v>362</v>
      </c>
      <c r="G180" s="208" t="s">
        <v>190</v>
      </c>
      <c r="H180" s="209">
        <v>18.375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2.1000000000000001E-4</v>
      </c>
      <c r="R180" s="215">
        <f>Q180*H180</f>
        <v>3.8587500000000002E-3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128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128</v>
      </c>
      <c r="BM180" s="217" t="s">
        <v>971</v>
      </c>
    </row>
    <row r="181" spans="1:65" s="13" customFormat="1" ht="11.25">
      <c r="B181" s="219"/>
      <c r="C181" s="220"/>
      <c r="D181" s="221" t="s">
        <v>193</v>
      </c>
      <c r="E181" s="222" t="s">
        <v>140</v>
      </c>
      <c r="F181" s="223" t="s">
        <v>330</v>
      </c>
      <c r="G181" s="220"/>
      <c r="H181" s="224">
        <v>18.375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05" t="s">
        <v>296</v>
      </c>
      <c r="D182" s="205" t="s">
        <v>187</v>
      </c>
      <c r="E182" s="206" t="s">
        <v>365</v>
      </c>
      <c r="F182" s="207" t="s">
        <v>366</v>
      </c>
      <c r="G182" s="208" t="s">
        <v>190</v>
      </c>
      <c r="H182" s="209">
        <v>18.375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2.5999999999999998E-4</v>
      </c>
      <c r="R182" s="215">
        <f>Q182*H182</f>
        <v>4.7774999999999996E-3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128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128</v>
      </c>
      <c r="BM182" s="217" t="s">
        <v>972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140</v>
      </c>
      <c r="G183" s="220"/>
      <c r="H183" s="224">
        <v>18.375</v>
      </c>
      <c r="I183" s="225"/>
      <c r="J183" s="220"/>
      <c r="K183" s="220"/>
      <c r="L183" s="226"/>
      <c r="M183" s="242"/>
      <c r="N183" s="243"/>
      <c r="O183" s="243"/>
      <c r="P183" s="243"/>
      <c r="Q183" s="243"/>
      <c r="R183" s="243"/>
      <c r="S183" s="243"/>
      <c r="T183" s="244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153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Gz8V0TIr4Gf4RvlhhWdFa4lOGQGTw4i7qOMLjj+xeiNU3fLwKWP/QxIJW8ixY4hRqLtmSXopJZW5/zxYCtrWOg==" saltValue="U/CfSHyhhTRX3dgPRRW8RaUB0n3QqVko2gxH5rRNu/XoVODVMZOPl0X3UW5bFMxEOigBrT1y+x12QQgTKg7tMw==" spinCount="100000" sheet="1" objects="1" scenarios="1" formatColumns="0" formatRows="0" autoFilter="0"/>
  <autoFilter ref="C123:K18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104</v>
      </c>
      <c r="AZ2" s="109" t="s">
        <v>149</v>
      </c>
      <c r="BA2" s="109" t="s">
        <v>150</v>
      </c>
      <c r="BB2" s="109" t="s">
        <v>1</v>
      </c>
      <c r="BC2" s="109" t="s">
        <v>151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139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410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147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148</v>
      </c>
      <c r="BA6" s="109" t="s">
        <v>148</v>
      </c>
      <c r="BB6" s="109" t="s">
        <v>1</v>
      </c>
      <c r="BC6" s="109" t="s">
        <v>86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876</v>
      </c>
      <c r="BA7" s="109" t="s">
        <v>876</v>
      </c>
      <c r="BB7" s="109" t="s">
        <v>1</v>
      </c>
      <c r="BC7" s="109" t="s">
        <v>973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412</v>
      </c>
      <c r="BA8" s="109" t="s">
        <v>413</v>
      </c>
      <c r="BB8" s="109" t="s">
        <v>1</v>
      </c>
      <c r="BC8" s="109" t="s">
        <v>198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974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140</v>
      </c>
      <c r="BA9" s="109" t="s">
        <v>140</v>
      </c>
      <c r="BB9" s="109" t="s">
        <v>1</v>
      </c>
      <c r="BC9" s="109" t="s">
        <v>141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975</v>
      </c>
      <c r="BA10" s="109" t="s">
        <v>976</v>
      </c>
      <c r="BB10" s="109" t="s">
        <v>1</v>
      </c>
      <c r="BC10" s="109" t="s">
        <v>706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ROUND((SUM(BE126:BE222)),  2)</f>
        <v>0</v>
      </c>
      <c r="G33" s="34"/>
      <c r="H33" s="34"/>
      <c r="I33" s="132">
        <v>0.21</v>
      </c>
      <c r="J33" s="131">
        <f>ROUND(((SUM(BE126:BE222))*I33),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ROUND((SUM(BF126:BF222)),  2)</f>
        <v>0</v>
      </c>
      <c r="G34" s="34"/>
      <c r="H34" s="34"/>
      <c r="I34" s="132">
        <v>0.15</v>
      </c>
      <c r="J34" s="131">
        <f>ROUND(((SUM(BF126:BF222))*I34),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ROUND((SUM(BG126:BG222)),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ROUND((SUM(BH126:BH222)),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ROUND((SUM(BI126:BI222)),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07 - 1.07 Kabina hosté 1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J154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J162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J164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430</v>
      </c>
      <c r="E103" s="172"/>
      <c r="F103" s="172"/>
      <c r="G103" s="172"/>
      <c r="H103" s="172"/>
      <c r="I103" s="173"/>
      <c r="J103" s="174">
        <f>J165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166</v>
      </c>
      <c r="E104" s="172"/>
      <c r="F104" s="172"/>
      <c r="G104" s="172"/>
      <c r="H104" s="172"/>
      <c r="I104" s="173"/>
      <c r="J104" s="174">
        <f>J181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167</v>
      </c>
      <c r="E105" s="172"/>
      <c r="F105" s="172"/>
      <c r="G105" s="172"/>
      <c r="H105" s="172"/>
      <c r="I105" s="173"/>
      <c r="J105" s="174">
        <f>J199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168</v>
      </c>
      <c r="E106" s="172"/>
      <c r="F106" s="172"/>
      <c r="G106" s="172"/>
      <c r="H106" s="172"/>
      <c r="I106" s="173"/>
      <c r="J106" s="174">
        <f>J208</f>
        <v>0</v>
      </c>
      <c r="K106" s="170"/>
      <c r="L106" s="175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3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6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169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34" t="str">
        <f>E7</f>
        <v>Stavební úpravy šaten a navazujících prostor TJ Milín č.p.319</v>
      </c>
      <c r="F116" s="335"/>
      <c r="G116" s="335"/>
      <c r="H116" s="335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152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0" t="str">
        <f>E9</f>
        <v>07 - 1.07 Kabina hosté 1</v>
      </c>
      <c r="F118" s="336"/>
      <c r="G118" s="336"/>
      <c r="H118" s="3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8" t="s">
        <v>22</v>
      </c>
      <c r="J120" s="66" t="str">
        <f>IF(J12="","",J12)</f>
        <v>16. 8. 2021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40.15" customHeight="1">
      <c r="A122" s="34"/>
      <c r="B122" s="35"/>
      <c r="C122" s="29" t="s">
        <v>24</v>
      </c>
      <c r="D122" s="36"/>
      <c r="E122" s="36"/>
      <c r="F122" s="27" t="str">
        <f>E15</f>
        <v>Obec Milín, 11. května 27, 262 31 Milín</v>
      </c>
      <c r="G122" s="36"/>
      <c r="H122" s="36"/>
      <c r="I122" s="118" t="s">
        <v>30</v>
      </c>
      <c r="J122" s="32" t="str">
        <f>E21</f>
        <v>Ing. Jan hašek, Kamenická 832, 262 72 Březnice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8" t="s">
        <v>33</v>
      </c>
      <c r="J123" s="32" t="str">
        <f>E24</f>
        <v>Ing. Jitka Dupalová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6"/>
      <c r="B125" s="177"/>
      <c r="C125" s="178" t="s">
        <v>170</v>
      </c>
      <c r="D125" s="179" t="s">
        <v>61</v>
      </c>
      <c r="E125" s="179" t="s">
        <v>57</v>
      </c>
      <c r="F125" s="179" t="s">
        <v>58</v>
      </c>
      <c r="G125" s="179" t="s">
        <v>171</v>
      </c>
      <c r="H125" s="179" t="s">
        <v>172</v>
      </c>
      <c r="I125" s="180" t="s">
        <v>173</v>
      </c>
      <c r="J125" s="181" t="s">
        <v>157</v>
      </c>
      <c r="K125" s="182" t="s">
        <v>174</v>
      </c>
      <c r="L125" s="183"/>
      <c r="M125" s="75" t="s">
        <v>1</v>
      </c>
      <c r="N125" s="76" t="s">
        <v>40</v>
      </c>
      <c r="O125" s="76" t="s">
        <v>175</v>
      </c>
      <c r="P125" s="76" t="s">
        <v>176</v>
      </c>
      <c r="Q125" s="76" t="s">
        <v>177</v>
      </c>
      <c r="R125" s="76" t="s">
        <v>178</v>
      </c>
      <c r="S125" s="76" t="s">
        <v>179</v>
      </c>
      <c r="T125" s="77" t="s">
        <v>180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4"/>
      <c r="B126" s="35"/>
      <c r="C126" s="82" t="s">
        <v>181</v>
      </c>
      <c r="D126" s="36"/>
      <c r="E126" s="36"/>
      <c r="F126" s="36"/>
      <c r="G126" s="36"/>
      <c r="H126" s="36"/>
      <c r="I126" s="116"/>
      <c r="J126" s="184">
        <f>BK126</f>
        <v>0</v>
      </c>
      <c r="K126" s="36"/>
      <c r="L126" s="39"/>
      <c r="M126" s="78"/>
      <c r="N126" s="185"/>
      <c r="O126" s="79"/>
      <c r="P126" s="186">
        <f>P127+P164</f>
        <v>0</v>
      </c>
      <c r="Q126" s="79"/>
      <c r="R126" s="186">
        <f>R127+R164</f>
        <v>0.43796270000000004</v>
      </c>
      <c r="S126" s="79"/>
      <c r="T126" s="187">
        <f>T127+T164</f>
        <v>0.31200669999999997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159</v>
      </c>
      <c r="BK126" s="188">
        <f>BK127+BK164</f>
        <v>0</v>
      </c>
    </row>
    <row r="127" spans="1:63" s="12" customFormat="1" ht="25.9" customHeight="1">
      <c r="B127" s="189"/>
      <c r="C127" s="190"/>
      <c r="D127" s="191" t="s">
        <v>75</v>
      </c>
      <c r="E127" s="192" t="s">
        <v>182</v>
      </c>
      <c r="F127" s="192" t="s">
        <v>183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P128+P146+P154+P162</f>
        <v>0</v>
      </c>
      <c r="Q127" s="197"/>
      <c r="R127" s="198">
        <f>R128+R146+R154+R162</f>
        <v>0.34777706000000003</v>
      </c>
      <c r="S127" s="197"/>
      <c r="T127" s="199">
        <f>T128+T146+T154+T162</f>
        <v>0.25119999999999998</v>
      </c>
      <c r="AR127" s="200" t="s">
        <v>84</v>
      </c>
      <c r="AT127" s="201" t="s">
        <v>75</v>
      </c>
      <c r="AU127" s="201" t="s">
        <v>76</v>
      </c>
      <c r="AY127" s="200" t="s">
        <v>184</v>
      </c>
      <c r="BK127" s="202">
        <f>BK128+BK146+BK154+BK162</f>
        <v>0</v>
      </c>
    </row>
    <row r="128" spans="1:63" s="12" customFormat="1" ht="22.9" customHeight="1">
      <c r="B128" s="189"/>
      <c r="C128" s="190"/>
      <c r="D128" s="191" t="s">
        <v>75</v>
      </c>
      <c r="E128" s="203" t="s">
        <v>185</v>
      </c>
      <c r="F128" s="203" t="s">
        <v>186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SUM(P129:P145)</f>
        <v>0</v>
      </c>
      <c r="Q128" s="197"/>
      <c r="R128" s="198">
        <f>SUM(R129:R145)</f>
        <v>0.34512880000000001</v>
      </c>
      <c r="S128" s="197"/>
      <c r="T128" s="199">
        <f>SUM(T129:T145)</f>
        <v>0</v>
      </c>
      <c r="AR128" s="200" t="s">
        <v>84</v>
      </c>
      <c r="AT128" s="201" t="s">
        <v>75</v>
      </c>
      <c r="AU128" s="201" t="s">
        <v>84</v>
      </c>
      <c r="AY128" s="200" t="s">
        <v>184</v>
      </c>
      <c r="BK128" s="202">
        <f>SUM(BK129:BK145)</f>
        <v>0</v>
      </c>
    </row>
    <row r="129" spans="1:65" s="2" customFormat="1" ht="21.75" customHeight="1">
      <c r="A129" s="34"/>
      <c r="B129" s="35"/>
      <c r="C129" s="205" t="s">
        <v>84</v>
      </c>
      <c r="D129" s="205" t="s">
        <v>187</v>
      </c>
      <c r="E129" s="206" t="s">
        <v>188</v>
      </c>
      <c r="F129" s="207" t="s">
        <v>189</v>
      </c>
      <c r="G129" s="208" t="s">
        <v>190</v>
      </c>
      <c r="H129" s="209">
        <v>4.0199999999999996</v>
      </c>
      <c r="I129" s="210"/>
      <c r="J129" s="211">
        <f>ROUND(I129*H129,2)</f>
        <v>0</v>
      </c>
      <c r="K129" s="212"/>
      <c r="L129" s="39"/>
      <c r="M129" s="213" t="s">
        <v>1</v>
      </c>
      <c r="N129" s="214" t="s">
        <v>41</v>
      </c>
      <c r="O129" s="71"/>
      <c r="P129" s="215">
        <f>O129*H129</f>
        <v>0</v>
      </c>
      <c r="Q129" s="215">
        <v>4.3800000000000002E-3</v>
      </c>
      <c r="R129" s="215">
        <f>Q129*H129</f>
        <v>1.7607599999999998E-2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191</v>
      </c>
      <c r="AT129" s="217" t="s">
        <v>187</v>
      </c>
      <c r="AU129" s="217" t="s">
        <v>86</v>
      </c>
      <c r="AY129" s="17" t="s">
        <v>184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191</v>
      </c>
      <c r="BM129" s="217" t="s">
        <v>977</v>
      </c>
    </row>
    <row r="130" spans="1:65" s="13" customFormat="1" ht="11.25">
      <c r="B130" s="219"/>
      <c r="C130" s="220"/>
      <c r="D130" s="221" t="s">
        <v>193</v>
      </c>
      <c r="E130" s="222" t="s">
        <v>149</v>
      </c>
      <c r="F130" s="223" t="s">
        <v>194</v>
      </c>
      <c r="G130" s="220"/>
      <c r="H130" s="224">
        <v>4.0199999999999996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193</v>
      </c>
      <c r="AU130" s="230" t="s">
        <v>86</v>
      </c>
      <c r="AV130" s="13" t="s">
        <v>86</v>
      </c>
      <c r="AW130" s="13" t="s">
        <v>32</v>
      </c>
      <c r="AX130" s="13" t="s">
        <v>84</v>
      </c>
      <c r="AY130" s="230" t="s">
        <v>184</v>
      </c>
    </row>
    <row r="131" spans="1:65" s="2" customFormat="1" ht="21.75" customHeight="1">
      <c r="A131" s="34"/>
      <c r="B131" s="35"/>
      <c r="C131" s="205" t="s">
        <v>86</v>
      </c>
      <c r="D131" s="205" t="s">
        <v>187</v>
      </c>
      <c r="E131" s="206" t="s">
        <v>195</v>
      </c>
      <c r="F131" s="207" t="s">
        <v>196</v>
      </c>
      <c r="G131" s="208" t="s">
        <v>190</v>
      </c>
      <c r="H131" s="209">
        <v>15.577999999999999</v>
      </c>
      <c r="I131" s="210"/>
      <c r="J131" s="211">
        <f>ROUND(I131*H131,2)</f>
        <v>0</v>
      </c>
      <c r="K131" s="212"/>
      <c r="L131" s="39"/>
      <c r="M131" s="213" t="s">
        <v>1</v>
      </c>
      <c r="N131" s="214" t="s">
        <v>41</v>
      </c>
      <c r="O131" s="71"/>
      <c r="P131" s="215">
        <f>O131*H131</f>
        <v>0</v>
      </c>
      <c r="Q131" s="215">
        <v>3.0000000000000001E-3</v>
      </c>
      <c r="R131" s="215">
        <f>Q131*H131</f>
        <v>4.6733999999999998E-2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191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191</v>
      </c>
      <c r="BM131" s="217" t="s">
        <v>978</v>
      </c>
    </row>
    <row r="132" spans="1:65" s="13" customFormat="1" ht="11.25">
      <c r="B132" s="219"/>
      <c r="C132" s="220"/>
      <c r="D132" s="221" t="s">
        <v>193</v>
      </c>
      <c r="E132" s="222" t="s">
        <v>1</v>
      </c>
      <c r="F132" s="223" t="s">
        <v>137</v>
      </c>
      <c r="G132" s="220"/>
      <c r="H132" s="224">
        <v>15.577999999999999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193</v>
      </c>
      <c r="AU132" s="230" t="s">
        <v>86</v>
      </c>
      <c r="AV132" s="13" t="s">
        <v>86</v>
      </c>
      <c r="AW132" s="13" t="s">
        <v>32</v>
      </c>
      <c r="AX132" s="13" t="s">
        <v>84</v>
      </c>
      <c r="AY132" s="230" t="s">
        <v>184</v>
      </c>
    </row>
    <row r="133" spans="1:65" s="2" customFormat="1" ht="21.75" customHeight="1">
      <c r="A133" s="34"/>
      <c r="B133" s="35"/>
      <c r="C133" s="205" t="s">
        <v>198</v>
      </c>
      <c r="D133" s="205" t="s">
        <v>187</v>
      </c>
      <c r="E133" s="206" t="s">
        <v>199</v>
      </c>
      <c r="F133" s="207" t="s">
        <v>200</v>
      </c>
      <c r="G133" s="208" t="s">
        <v>190</v>
      </c>
      <c r="H133" s="209">
        <v>3.84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4.3800000000000002E-3</v>
      </c>
      <c r="R133" s="215">
        <f>Q133*H133</f>
        <v>1.6819199999999999E-2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979</v>
      </c>
    </row>
    <row r="134" spans="1:65" s="13" customFormat="1" ht="11.25">
      <c r="B134" s="219"/>
      <c r="C134" s="220"/>
      <c r="D134" s="221" t="s">
        <v>193</v>
      </c>
      <c r="E134" s="222" t="s">
        <v>1</v>
      </c>
      <c r="F134" s="223" t="s">
        <v>457</v>
      </c>
      <c r="G134" s="220"/>
      <c r="H134" s="224">
        <v>3.84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21.75" customHeight="1">
      <c r="A135" s="34"/>
      <c r="B135" s="35"/>
      <c r="C135" s="205" t="s">
        <v>191</v>
      </c>
      <c r="D135" s="205" t="s">
        <v>187</v>
      </c>
      <c r="E135" s="206" t="s">
        <v>203</v>
      </c>
      <c r="F135" s="207" t="s">
        <v>204</v>
      </c>
      <c r="G135" s="208" t="s">
        <v>190</v>
      </c>
      <c r="H135" s="209">
        <v>41.78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3.0000000000000001E-3</v>
      </c>
      <c r="R135" s="215">
        <f>Q135*H135</f>
        <v>0.12534000000000001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980</v>
      </c>
    </row>
    <row r="136" spans="1:65" s="13" customFormat="1" ht="11.25">
      <c r="B136" s="219"/>
      <c r="C136" s="220"/>
      <c r="D136" s="221" t="s">
        <v>193</v>
      </c>
      <c r="E136" s="222" t="s">
        <v>146</v>
      </c>
      <c r="F136" s="223" t="s">
        <v>882</v>
      </c>
      <c r="G136" s="220"/>
      <c r="H136" s="224">
        <v>41.78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16.5" customHeight="1">
      <c r="A137" s="34"/>
      <c r="B137" s="35"/>
      <c r="C137" s="205" t="s">
        <v>207</v>
      </c>
      <c r="D137" s="205" t="s">
        <v>187</v>
      </c>
      <c r="E137" s="206" t="s">
        <v>208</v>
      </c>
      <c r="F137" s="207" t="s">
        <v>209</v>
      </c>
      <c r="G137" s="208" t="s">
        <v>190</v>
      </c>
      <c r="H137" s="209">
        <v>3.84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5.1999999999999998E-3</v>
      </c>
      <c r="R137" s="215">
        <f>Q137*H137</f>
        <v>1.9968E-2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981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457</v>
      </c>
      <c r="G138" s="220"/>
      <c r="H138" s="224">
        <v>3.84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16.5" customHeight="1">
      <c r="A139" s="34"/>
      <c r="B139" s="35"/>
      <c r="C139" s="205" t="s">
        <v>185</v>
      </c>
      <c r="D139" s="205" t="s">
        <v>187</v>
      </c>
      <c r="E139" s="206" t="s">
        <v>211</v>
      </c>
      <c r="F139" s="207" t="s">
        <v>212</v>
      </c>
      <c r="G139" s="208" t="s">
        <v>190</v>
      </c>
      <c r="H139" s="209">
        <v>15.577999999999999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982</v>
      </c>
    </row>
    <row r="140" spans="1:65" s="13" customFormat="1" ht="11.25">
      <c r="B140" s="219"/>
      <c r="C140" s="220"/>
      <c r="D140" s="221" t="s">
        <v>193</v>
      </c>
      <c r="E140" s="222" t="s">
        <v>137</v>
      </c>
      <c r="F140" s="223" t="s">
        <v>214</v>
      </c>
      <c r="G140" s="220"/>
      <c r="H140" s="224">
        <v>15.577999999999999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215</v>
      </c>
      <c r="D141" s="205" t="s">
        <v>187</v>
      </c>
      <c r="E141" s="206" t="s">
        <v>216</v>
      </c>
      <c r="F141" s="207" t="s">
        <v>217</v>
      </c>
      <c r="G141" s="208" t="s">
        <v>190</v>
      </c>
      <c r="H141" s="209">
        <v>6.22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983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143</v>
      </c>
      <c r="G142" s="220"/>
      <c r="H142" s="224">
        <v>6.22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2" customFormat="1" ht="16.5" customHeight="1">
      <c r="A143" s="34"/>
      <c r="B143" s="35"/>
      <c r="C143" s="205" t="s">
        <v>219</v>
      </c>
      <c r="D143" s="205" t="s">
        <v>187</v>
      </c>
      <c r="E143" s="206" t="s">
        <v>220</v>
      </c>
      <c r="F143" s="207" t="s">
        <v>221</v>
      </c>
      <c r="G143" s="208" t="s">
        <v>222</v>
      </c>
      <c r="H143" s="209">
        <v>2</v>
      </c>
      <c r="I143" s="210"/>
      <c r="J143" s="211">
        <f>ROUND(I143*H143,2)</f>
        <v>0</v>
      </c>
      <c r="K143" s="212"/>
      <c r="L143" s="39"/>
      <c r="M143" s="213" t="s">
        <v>1</v>
      </c>
      <c r="N143" s="214" t="s">
        <v>41</v>
      </c>
      <c r="O143" s="71"/>
      <c r="P143" s="215">
        <f>O143*H143</f>
        <v>0</v>
      </c>
      <c r="Q143" s="215">
        <v>4.684E-2</v>
      </c>
      <c r="R143" s="215">
        <f>Q143*H143</f>
        <v>9.3679999999999999E-2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191</v>
      </c>
      <c r="AT143" s="217" t="s">
        <v>187</v>
      </c>
      <c r="AU143" s="217" t="s">
        <v>86</v>
      </c>
      <c r="AY143" s="17" t="s">
        <v>184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191</v>
      </c>
      <c r="BM143" s="217" t="s">
        <v>984</v>
      </c>
    </row>
    <row r="144" spans="1:65" s="13" customFormat="1" ht="11.25">
      <c r="B144" s="219"/>
      <c r="C144" s="220"/>
      <c r="D144" s="221" t="s">
        <v>193</v>
      </c>
      <c r="E144" s="222" t="s">
        <v>1</v>
      </c>
      <c r="F144" s="223" t="s">
        <v>148</v>
      </c>
      <c r="G144" s="220"/>
      <c r="H144" s="224">
        <v>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32</v>
      </c>
      <c r="AX144" s="13" t="s">
        <v>84</v>
      </c>
      <c r="AY144" s="230" t="s">
        <v>184</v>
      </c>
    </row>
    <row r="145" spans="1:65" s="2" customFormat="1" ht="21.75" customHeight="1">
      <c r="A145" s="34"/>
      <c r="B145" s="35"/>
      <c r="C145" s="231" t="s">
        <v>224</v>
      </c>
      <c r="D145" s="231" t="s">
        <v>225</v>
      </c>
      <c r="E145" s="232" t="s">
        <v>226</v>
      </c>
      <c r="F145" s="233" t="s">
        <v>227</v>
      </c>
      <c r="G145" s="234" t="s">
        <v>222</v>
      </c>
      <c r="H145" s="235">
        <v>2</v>
      </c>
      <c r="I145" s="236"/>
      <c r="J145" s="237">
        <f>ROUND(I145*H145,2)</f>
        <v>0</v>
      </c>
      <c r="K145" s="238"/>
      <c r="L145" s="239"/>
      <c r="M145" s="240" t="s">
        <v>1</v>
      </c>
      <c r="N145" s="241" t="s">
        <v>41</v>
      </c>
      <c r="O145" s="71"/>
      <c r="P145" s="215">
        <f>O145*H145</f>
        <v>0</v>
      </c>
      <c r="Q145" s="215">
        <v>1.2489999999999999E-2</v>
      </c>
      <c r="R145" s="215">
        <f>Q145*H145</f>
        <v>2.4979999999999999E-2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219</v>
      </c>
      <c r="AT145" s="217" t="s">
        <v>225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985</v>
      </c>
    </row>
    <row r="146" spans="1:65" s="12" customFormat="1" ht="22.9" customHeight="1">
      <c r="B146" s="189"/>
      <c r="C146" s="190"/>
      <c r="D146" s="191" t="s">
        <v>75</v>
      </c>
      <c r="E146" s="203" t="s">
        <v>224</v>
      </c>
      <c r="F146" s="203" t="s">
        <v>229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SUM(P147:P153)</f>
        <v>0</v>
      </c>
      <c r="Q146" s="197"/>
      <c r="R146" s="198">
        <f>SUM(R147:R153)</f>
        <v>2.6482599999999999E-3</v>
      </c>
      <c r="S146" s="197"/>
      <c r="T146" s="199">
        <f>SUM(T147:T153)</f>
        <v>0.25119999999999998</v>
      </c>
      <c r="AR146" s="200" t="s">
        <v>84</v>
      </c>
      <c r="AT146" s="201" t="s">
        <v>75</v>
      </c>
      <c r="AU146" s="201" t="s">
        <v>84</v>
      </c>
      <c r="AY146" s="200" t="s">
        <v>184</v>
      </c>
      <c r="BK146" s="202">
        <f>SUM(BK147:BK153)</f>
        <v>0</v>
      </c>
    </row>
    <row r="147" spans="1:65" s="2" customFormat="1" ht="21.75" customHeight="1">
      <c r="A147" s="34"/>
      <c r="B147" s="35"/>
      <c r="C147" s="205" t="s">
        <v>111</v>
      </c>
      <c r="D147" s="205" t="s">
        <v>187</v>
      </c>
      <c r="E147" s="206" t="s">
        <v>230</v>
      </c>
      <c r="F147" s="207" t="s">
        <v>231</v>
      </c>
      <c r="G147" s="208" t="s">
        <v>190</v>
      </c>
      <c r="H147" s="209">
        <v>15.577999999999999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1.2999999999999999E-4</v>
      </c>
      <c r="R147" s="215">
        <f>Q147*H147</f>
        <v>2.0251399999999999E-3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986</v>
      </c>
    </row>
    <row r="148" spans="1:65" s="13" customFormat="1" ht="11.25">
      <c r="B148" s="219"/>
      <c r="C148" s="220"/>
      <c r="D148" s="221" t="s">
        <v>193</v>
      </c>
      <c r="E148" s="222" t="s">
        <v>1</v>
      </c>
      <c r="F148" s="223" t="s">
        <v>137</v>
      </c>
      <c r="G148" s="220"/>
      <c r="H148" s="224">
        <v>15.577999999999999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193</v>
      </c>
      <c r="AU148" s="230" t="s">
        <v>86</v>
      </c>
      <c r="AV148" s="13" t="s">
        <v>86</v>
      </c>
      <c r="AW148" s="13" t="s">
        <v>32</v>
      </c>
      <c r="AX148" s="13" t="s">
        <v>84</v>
      </c>
      <c r="AY148" s="230" t="s">
        <v>184</v>
      </c>
    </row>
    <row r="149" spans="1:65" s="2" customFormat="1" ht="21.75" customHeight="1">
      <c r="A149" s="34"/>
      <c r="B149" s="35"/>
      <c r="C149" s="205" t="s">
        <v>114</v>
      </c>
      <c r="D149" s="205" t="s">
        <v>187</v>
      </c>
      <c r="E149" s="206" t="s">
        <v>233</v>
      </c>
      <c r="F149" s="207" t="s">
        <v>234</v>
      </c>
      <c r="G149" s="208" t="s">
        <v>190</v>
      </c>
      <c r="H149" s="209">
        <v>15.577999999999999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4.0000000000000003E-5</v>
      </c>
      <c r="R149" s="215">
        <f>Q149*H149</f>
        <v>6.2312000000000001E-4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987</v>
      </c>
    </row>
    <row r="150" spans="1:65" s="13" customFormat="1" ht="11.25">
      <c r="B150" s="219"/>
      <c r="C150" s="220"/>
      <c r="D150" s="221" t="s">
        <v>193</v>
      </c>
      <c r="E150" s="222" t="s">
        <v>1</v>
      </c>
      <c r="F150" s="223" t="s">
        <v>137</v>
      </c>
      <c r="G150" s="220"/>
      <c r="H150" s="224">
        <v>15.577999999999999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2" customFormat="1" ht="16.5" customHeight="1">
      <c r="A151" s="34"/>
      <c r="B151" s="35"/>
      <c r="C151" s="205" t="s">
        <v>117</v>
      </c>
      <c r="D151" s="205" t="s">
        <v>187</v>
      </c>
      <c r="E151" s="206" t="s">
        <v>236</v>
      </c>
      <c r="F151" s="207" t="s">
        <v>237</v>
      </c>
      <c r="G151" s="208" t="s">
        <v>190</v>
      </c>
      <c r="H151" s="209">
        <v>3.2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0</v>
      </c>
      <c r="R151" s="215">
        <f>Q151*H151</f>
        <v>0</v>
      </c>
      <c r="S151" s="215">
        <v>7.5999999999999998E-2</v>
      </c>
      <c r="T151" s="216">
        <f>S151*H151</f>
        <v>0.2432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988</v>
      </c>
    </row>
    <row r="152" spans="1:65" s="13" customFormat="1" ht="11.25">
      <c r="B152" s="219"/>
      <c r="C152" s="220"/>
      <c r="D152" s="221" t="s">
        <v>193</v>
      </c>
      <c r="E152" s="222" t="s">
        <v>1</v>
      </c>
      <c r="F152" s="223" t="s">
        <v>499</v>
      </c>
      <c r="G152" s="220"/>
      <c r="H152" s="224">
        <v>3.2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120</v>
      </c>
      <c r="D153" s="205" t="s">
        <v>187</v>
      </c>
      <c r="E153" s="206" t="s">
        <v>500</v>
      </c>
      <c r="F153" s="207" t="s">
        <v>501</v>
      </c>
      <c r="G153" s="208" t="s">
        <v>502</v>
      </c>
      <c r="H153" s="209">
        <v>8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0</v>
      </c>
      <c r="R153" s="215">
        <f>Q153*H153</f>
        <v>0</v>
      </c>
      <c r="S153" s="215">
        <v>1E-3</v>
      </c>
      <c r="T153" s="216">
        <f>S153*H153</f>
        <v>8.0000000000000002E-3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989</v>
      </c>
    </row>
    <row r="154" spans="1:65" s="12" customFormat="1" ht="22.9" customHeight="1">
      <c r="B154" s="189"/>
      <c r="C154" s="190"/>
      <c r="D154" s="191" t="s">
        <v>75</v>
      </c>
      <c r="E154" s="203" t="s">
        <v>239</v>
      </c>
      <c r="F154" s="203" t="s">
        <v>240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SUM(P155:P161)</f>
        <v>0</v>
      </c>
      <c r="Q154" s="197"/>
      <c r="R154" s="198">
        <f>SUM(R155:R161)</f>
        <v>0</v>
      </c>
      <c r="S154" s="197"/>
      <c r="T154" s="199">
        <f>SUM(T155:T161)</f>
        <v>0</v>
      </c>
      <c r="AR154" s="200" t="s">
        <v>84</v>
      </c>
      <c r="AT154" s="201" t="s">
        <v>75</v>
      </c>
      <c r="AU154" s="201" t="s">
        <v>84</v>
      </c>
      <c r="AY154" s="200" t="s">
        <v>184</v>
      </c>
      <c r="BK154" s="202">
        <f>SUM(BK155:BK161)</f>
        <v>0</v>
      </c>
    </row>
    <row r="155" spans="1:65" s="2" customFormat="1" ht="16.5" customHeight="1">
      <c r="A155" s="34"/>
      <c r="B155" s="35"/>
      <c r="C155" s="205" t="s">
        <v>123</v>
      </c>
      <c r="D155" s="205" t="s">
        <v>187</v>
      </c>
      <c r="E155" s="206" t="s">
        <v>241</v>
      </c>
      <c r="F155" s="207" t="s">
        <v>242</v>
      </c>
      <c r="G155" s="208" t="s">
        <v>243</v>
      </c>
      <c r="H155" s="209">
        <v>0.312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990</v>
      </c>
    </row>
    <row r="156" spans="1:65" s="2" customFormat="1" ht="16.5" customHeight="1">
      <c r="A156" s="34"/>
      <c r="B156" s="35"/>
      <c r="C156" s="205" t="s">
        <v>8</v>
      </c>
      <c r="D156" s="205" t="s">
        <v>187</v>
      </c>
      <c r="E156" s="206" t="s">
        <v>245</v>
      </c>
      <c r="F156" s="207" t="s">
        <v>246</v>
      </c>
      <c r="G156" s="208" t="s">
        <v>243</v>
      </c>
      <c r="H156" s="209">
        <v>0.312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991</v>
      </c>
    </row>
    <row r="157" spans="1:65" s="2" customFormat="1" ht="21.75" customHeight="1">
      <c r="A157" s="34"/>
      <c r="B157" s="35"/>
      <c r="C157" s="205" t="s">
        <v>128</v>
      </c>
      <c r="D157" s="205" t="s">
        <v>187</v>
      </c>
      <c r="E157" s="206" t="s">
        <v>248</v>
      </c>
      <c r="F157" s="207" t="s">
        <v>249</v>
      </c>
      <c r="G157" s="208" t="s">
        <v>243</v>
      </c>
      <c r="H157" s="209">
        <v>0.312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992</v>
      </c>
    </row>
    <row r="158" spans="1:65" s="2" customFormat="1" ht="21.75" customHeight="1">
      <c r="A158" s="34"/>
      <c r="B158" s="35"/>
      <c r="C158" s="205" t="s">
        <v>131</v>
      </c>
      <c r="D158" s="205" t="s">
        <v>187</v>
      </c>
      <c r="E158" s="206" t="s">
        <v>251</v>
      </c>
      <c r="F158" s="207" t="s">
        <v>252</v>
      </c>
      <c r="G158" s="208" t="s">
        <v>243</v>
      </c>
      <c r="H158" s="209">
        <v>2.8079999999999998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993</v>
      </c>
    </row>
    <row r="159" spans="1:65" s="13" customFormat="1" ht="11.25">
      <c r="B159" s="219"/>
      <c r="C159" s="220"/>
      <c r="D159" s="221" t="s">
        <v>193</v>
      </c>
      <c r="E159" s="220"/>
      <c r="F159" s="223" t="s">
        <v>994</v>
      </c>
      <c r="G159" s="220"/>
      <c r="H159" s="224">
        <v>2.8079999999999998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4</v>
      </c>
      <c r="AX159" s="13" t="s">
        <v>84</v>
      </c>
      <c r="AY159" s="230" t="s">
        <v>184</v>
      </c>
    </row>
    <row r="160" spans="1:65" s="2" customFormat="1" ht="21.75" customHeight="1">
      <c r="A160" s="34"/>
      <c r="B160" s="35"/>
      <c r="C160" s="205" t="s">
        <v>134</v>
      </c>
      <c r="D160" s="205" t="s">
        <v>187</v>
      </c>
      <c r="E160" s="206" t="s">
        <v>255</v>
      </c>
      <c r="F160" s="207" t="s">
        <v>256</v>
      </c>
      <c r="G160" s="208" t="s">
        <v>243</v>
      </c>
      <c r="H160" s="209">
        <v>0.312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995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996</v>
      </c>
      <c r="G161" s="220"/>
      <c r="H161" s="224">
        <v>0.312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84</v>
      </c>
      <c r="AY161" s="230" t="s">
        <v>184</v>
      </c>
    </row>
    <row r="162" spans="1:65" s="12" customFormat="1" ht="22.9" customHeight="1">
      <c r="B162" s="189"/>
      <c r="C162" s="190"/>
      <c r="D162" s="191" t="s">
        <v>75</v>
      </c>
      <c r="E162" s="203" t="s">
        <v>259</v>
      </c>
      <c r="F162" s="203" t="s">
        <v>260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P163</f>
        <v>0</v>
      </c>
      <c r="Q162" s="197"/>
      <c r="R162" s="198">
        <f>R163</f>
        <v>0</v>
      </c>
      <c r="S162" s="197"/>
      <c r="T162" s="199">
        <f>T163</f>
        <v>0</v>
      </c>
      <c r="AR162" s="200" t="s">
        <v>84</v>
      </c>
      <c r="AT162" s="201" t="s">
        <v>75</v>
      </c>
      <c r="AU162" s="201" t="s">
        <v>84</v>
      </c>
      <c r="AY162" s="200" t="s">
        <v>184</v>
      </c>
      <c r="BK162" s="202">
        <f>BK163</f>
        <v>0</v>
      </c>
    </row>
    <row r="163" spans="1:65" s="2" customFormat="1" ht="16.5" customHeight="1">
      <c r="A163" s="34"/>
      <c r="B163" s="35"/>
      <c r="C163" s="205" t="s">
        <v>268</v>
      </c>
      <c r="D163" s="205" t="s">
        <v>187</v>
      </c>
      <c r="E163" s="206" t="s">
        <v>261</v>
      </c>
      <c r="F163" s="207" t="s">
        <v>262</v>
      </c>
      <c r="G163" s="208" t="s">
        <v>243</v>
      </c>
      <c r="H163" s="209">
        <v>0.34799999999999998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191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191</v>
      </c>
      <c r="BM163" s="217" t="s">
        <v>997</v>
      </c>
    </row>
    <row r="164" spans="1:65" s="12" customFormat="1" ht="25.9" customHeight="1">
      <c r="B164" s="189"/>
      <c r="C164" s="190"/>
      <c r="D164" s="191" t="s">
        <v>75</v>
      </c>
      <c r="E164" s="192" t="s">
        <v>264</v>
      </c>
      <c r="F164" s="192" t="s">
        <v>265</v>
      </c>
      <c r="G164" s="190"/>
      <c r="H164" s="190"/>
      <c r="I164" s="193"/>
      <c r="J164" s="194">
        <f>BK164</f>
        <v>0</v>
      </c>
      <c r="K164" s="190"/>
      <c r="L164" s="195"/>
      <c r="M164" s="196"/>
      <c r="N164" s="197"/>
      <c r="O164" s="197"/>
      <c r="P164" s="198">
        <f>P165+P181+P199+P208</f>
        <v>0</v>
      </c>
      <c r="Q164" s="197"/>
      <c r="R164" s="198">
        <f>R165+R181+R199+R208</f>
        <v>9.0185639999999984E-2</v>
      </c>
      <c r="S164" s="197"/>
      <c r="T164" s="199">
        <f>T165+T181+T199+T208</f>
        <v>6.0806699999999998E-2</v>
      </c>
      <c r="AR164" s="200" t="s">
        <v>86</v>
      </c>
      <c r="AT164" s="201" t="s">
        <v>75</v>
      </c>
      <c r="AU164" s="201" t="s">
        <v>76</v>
      </c>
      <c r="AY164" s="200" t="s">
        <v>184</v>
      </c>
      <c r="BK164" s="202">
        <f>BK165+BK181+BK199+BK208</f>
        <v>0</v>
      </c>
    </row>
    <row r="165" spans="1:65" s="12" customFormat="1" ht="22.9" customHeight="1">
      <c r="B165" s="189"/>
      <c r="C165" s="190"/>
      <c r="D165" s="191" t="s">
        <v>75</v>
      </c>
      <c r="E165" s="203" t="s">
        <v>594</v>
      </c>
      <c r="F165" s="203" t="s">
        <v>595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SUM(P166:P180)</f>
        <v>0</v>
      </c>
      <c r="Q165" s="197"/>
      <c r="R165" s="198">
        <f>SUM(R166:R180)</f>
        <v>2.4848699999999998E-2</v>
      </c>
      <c r="S165" s="197"/>
      <c r="T165" s="199">
        <f>SUM(T166:T180)</f>
        <v>0</v>
      </c>
      <c r="AR165" s="200" t="s">
        <v>86</v>
      </c>
      <c r="AT165" s="201" t="s">
        <v>75</v>
      </c>
      <c r="AU165" s="201" t="s">
        <v>84</v>
      </c>
      <c r="AY165" s="200" t="s">
        <v>184</v>
      </c>
      <c r="BK165" s="202">
        <f>SUM(BK166:BK180)</f>
        <v>0</v>
      </c>
    </row>
    <row r="166" spans="1:65" s="2" customFormat="1" ht="21.75" customHeight="1">
      <c r="A166" s="34"/>
      <c r="B166" s="35"/>
      <c r="C166" s="205" t="s">
        <v>274</v>
      </c>
      <c r="D166" s="205" t="s">
        <v>187</v>
      </c>
      <c r="E166" s="206" t="s">
        <v>902</v>
      </c>
      <c r="F166" s="207" t="s">
        <v>903</v>
      </c>
      <c r="G166" s="208" t="s">
        <v>340</v>
      </c>
      <c r="H166" s="209">
        <v>8.3000000000000007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1.1E-4</v>
      </c>
      <c r="R166" s="215">
        <f>Q166*H166</f>
        <v>9.1300000000000007E-4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128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128</v>
      </c>
      <c r="BM166" s="217" t="s">
        <v>998</v>
      </c>
    </row>
    <row r="167" spans="1:65" s="13" customFormat="1" ht="11.25">
      <c r="B167" s="219"/>
      <c r="C167" s="220"/>
      <c r="D167" s="221" t="s">
        <v>193</v>
      </c>
      <c r="E167" s="222" t="s">
        <v>1</v>
      </c>
      <c r="F167" s="223" t="s">
        <v>999</v>
      </c>
      <c r="G167" s="220"/>
      <c r="H167" s="224">
        <v>8.3000000000000007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16.5" customHeight="1">
      <c r="A168" s="34"/>
      <c r="B168" s="35"/>
      <c r="C168" s="205" t="s">
        <v>7</v>
      </c>
      <c r="D168" s="205" t="s">
        <v>187</v>
      </c>
      <c r="E168" s="206" t="s">
        <v>906</v>
      </c>
      <c r="F168" s="207" t="s">
        <v>907</v>
      </c>
      <c r="G168" s="208" t="s">
        <v>190</v>
      </c>
      <c r="H168" s="209">
        <v>2.27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1E-4</v>
      </c>
      <c r="R168" s="215">
        <f>Q168*H168</f>
        <v>2.2700000000000002E-4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128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128</v>
      </c>
      <c r="BM168" s="217" t="s">
        <v>1000</v>
      </c>
    </row>
    <row r="169" spans="1:65" s="13" customFormat="1" ht="11.25">
      <c r="B169" s="219"/>
      <c r="C169" s="220"/>
      <c r="D169" s="221" t="s">
        <v>193</v>
      </c>
      <c r="E169" s="222" t="s">
        <v>1</v>
      </c>
      <c r="F169" s="223" t="s">
        <v>1001</v>
      </c>
      <c r="G169" s="220"/>
      <c r="H169" s="224">
        <v>2.27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05" t="s">
        <v>282</v>
      </c>
      <c r="D170" s="205" t="s">
        <v>187</v>
      </c>
      <c r="E170" s="206" t="s">
        <v>1002</v>
      </c>
      <c r="F170" s="207" t="s">
        <v>1003</v>
      </c>
      <c r="G170" s="208" t="s">
        <v>190</v>
      </c>
      <c r="H170" s="209">
        <v>2.0099999999999998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1.25E-3</v>
      </c>
      <c r="R170" s="215">
        <f>Q170*H170</f>
        <v>2.5125E-3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128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128</v>
      </c>
      <c r="BM170" s="217" t="s">
        <v>1004</v>
      </c>
    </row>
    <row r="171" spans="1:65" s="13" customFormat="1" ht="11.25">
      <c r="B171" s="219"/>
      <c r="C171" s="220"/>
      <c r="D171" s="221" t="s">
        <v>193</v>
      </c>
      <c r="E171" s="222" t="s">
        <v>975</v>
      </c>
      <c r="F171" s="223" t="s">
        <v>1005</v>
      </c>
      <c r="G171" s="220"/>
      <c r="H171" s="224">
        <v>2.0099999999999998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21.75" customHeight="1">
      <c r="A172" s="34"/>
      <c r="B172" s="35"/>
      <c r="C172" s="231" t="s">
        <v>288</v>
      </c>
      <c r="D172" s="231" t="s">
        <v>225</v>
      </c>
      <c r="E172" s="232" t="s">
        <v>1006</v>
      </c>
      <c r="F172" s="233" t="s">
        <v>1007</v>
      </c>
      <c r="G172" s="234" t="s">
        <v>190</v>
      </c>
      <c r="H172" s="235">
        <v>2.1110000000000002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41</v>
      </c>
      <c r="O172" s="71"/>
      <c r="P172" s="215">
        <f>O172*H172</f>
        <v>0</v>
      </c>
      <c r="Q172" s="215">
        <v>8.0000000000000002E-3</v>
      </c>
      <c r="R172" s="215">
        <f>Q172*H172</f>
        <v>1.6888000000000004E-2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280</v>
      </c>
      <c r="AT172" s="217" t="s">
        <v>225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128</v>
      </c>
      <c r="BM172" s="217" t="s">
        <v>1008</v>
      </c>
    </row>
    <row r="173" spans="1:65" s="13" customFormat="1" ht="11.25">
      <c r="B173" s="219"/>
      <c r="C173" s="220"/>
      <c r="D173" s="221" t="s">
        <v>193</v>
      </c>
      <c r="E173" s="220"/>
      <c r="F173" s="223" t="s">
        <v>1009</v>
      </c>
      <c r="G173" s="220"/>
      <c r="H173" s="224">
        <v>2.1110000000000002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4</v>
      </c>
      <c r="AX173" s="13" t="s">
        <v>84</v>
      </c>
      <c r="AY173" s="230" t="s">
        <v>184</v>
      </c>
    </row>
    <row r="174" spans="1:65" s="2" customFormat="1" ht="16.5" customHeight="1">
      <c r="A174" s="34"/>
      <c r="B174" s="35"/>
      <c r="C174" s="205" t="s">
        <v>292</v>
      </c>
      <c r="D174" s="205" t="s">
        <v>187</v>
      </c>
      <c r="E174" s="206" t="s">
        <v>909</v>
      </c>
      <c r="F174" s="207" t="s">
        <v>910</v>
      </c>
      <c r="G174" s="208" t="s">
        <v>190</v>
      </c>
      <c r="H174" s="209">
        <v>0.26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7.2000000000000005E-4</v>
      </c>
      <c r="R174" s="215">
        <f>Q174*H174</f>
        <v>1.8720000000000002E-4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128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128</v>
      </c>
      <c r="BM174" s="217" t="s">
        <v>1010</v>
      </c>
    </row>
    <row r="175" spans="1:65" s="13" customFormat="1" ht="11.25">
      <c r="B175" s="219"/>
      <c r="C175" s="220"/>
      <c r="D175" s="221" t="s">
        <v>193</v>
      </c>
      <c r="E175" s="222" t="s">
        <v>876</v>
      </c>
      <c r="F175" s="223" t="s">
        <v>1011</v>
      </c>
      <c r="G175" s="220"/>
      <c r="H175" s="224">
        <v>0.26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16.5" customHeight="1">
      <c r="A176" s="34"/>
      <c r="B176" s="35"/>
      <c r="C176" s="231" t="s">
        <v>296</v>
      </c>
      <c r="D176" s="231" t="s">
        <v>225</v>
      </c>
      <c r="E176" s="232" t="s">
        <v>913</v>
      </c>
      <c r="F176" s="233" t="s">
        <v>914</v>
      </c>
      <c r="G176" s="234" t="s">
        <v>190</v>
      </c>
      <c r="H176" s="235">
        <v>0.29899999999999999</v>
      </c>
      <c r="I176" s="236"/>
      <c r="J176" s="237">
        <f>ROUND(I176*H176,2)</f>
        <v>0</v>
      </c>
      <c r="K176" s="238"/>
      <c r="L176" s="239"/>
      <c r="M176" s="240" t="s">
        <v>1</v>
      </c>
      <c r="N176" s="241" t="s">
        <v>41</v>
      </c>
      <c r="O176" s="71"/>
      <c r="P176" s="215">
        <f>O176*H176</f>
        <v>0</v>
      </c>
      <c r="Q176" s="215">
        <v>8.9999999999999993E-3</v>
      </c>
      <c r="R176" s="215">
        <f>Q176*H176</f>
        <v>2.6909999999999998E-3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280</v>
      </c>
      <c r="AT176" s="217" t="s">
        <v>225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128</v>
      </c>
      <c r="BM176" s="217" t="s">
        <v>1012</v>
      </c>
    </row>
    <row r="177" spans="1:65" s="13" customFormat="1" ht="11.25">
      <c r="B177" s="219"/>
      <c r="C177" s="220"/>
      <c r="D177" s="221" t="s">
        <v>193</v>
      </c>
      <c r="E177" s="220"/>
      <c r="F177" s="223" t="s">
        <v>1013</v>
      </c>
      <c r="G177" s="220"/>
      <c r="H177" s="224">
        <v>0.29899999999999999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4</v>
      </c>
      <c r="AX177" s="13" t="s">
        <v>84</v>
      </c>
      <c r="AY177" s="230" t="s">
        <v>184</v>
      </c>
    </row>
    <row r="178" spans="1:65" s="2" customFormat="1" ht="16.5" customHeight="1">
      <c r="A178" s="34"/>
      <c r="B178" s="35"/>
      <c r="C178" s="205" t="s">
        <v>300</v>
      </c>
      <c r="D178" s="205" t="s">
        <v>187</v>
      </c>
      <c r="E178" s="206" t="s">
        <v>597</v>
      </c>
      <c r="F178" s="207" t="s">
        <v>598</v>
      </c>
      <c r="G178" s="208" t="s">
        <v>222</v>
      </c>
      <c r="H178" s="209">
        <v>1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3.0000000000000001E-5</v>
      </c>
      <c r="R178" s="215">
        <f>Q178*H178</f>
        <v>3.0000000000000001E-5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128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128</v>
      </c>
      <c r="BM178" s="217" t="s">
        <v>1014</v>
      </c>
    </row>
    <row r="179" spans="1:65" s="2" customFormat="1" ht="16.5" customHeight="1">
      <c r="A179" s="34"/>
      <c r="B179" s="35"/>
      <c r="C179" s="231" t="s">
        <v>304</v>
      </c>
      <c r="D179" s="231" t="s">
        <v>225</v>
      </c>
      <c r="E179" s="232" t="s">
        <v>1015</v>
      </c>
      <c r="F179" s="233" t="s">
        <v>1016</v>
      </c>
      <c r="G179" s="234" t="s">
        <v>222</v>
      </c>
      <c r="H179" s="235">
        <v>1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41</v>
      </c>
      <c r="O179" s="71"/>
      <c r="P179" s="215">
        <f>O179*H179</f>
        <v>0</v>
      </c>
      <c r="Q179" s="215">
        <v>1.4E-3</v>
      </c>
      <c r="R179" s="215">
        <f>Q179*H179</f>
        <v>1.4E-3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280</v>
      </c>
      <c r="AT179" s="217" t="s">
        <v>225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128</v>
      </c>
      <c r="BM179" s="217" t="s">
        <v>1017</v>
      </c>
    </row>
    <row r="180" spans="1:65" s="2" customFormat="1" ht="21.75" customHeight="1">
      <c r="A180" s="34"/>
      <c r="B180" s="35"/>
      <c r="C180" s="205" t="s">
        <v>308</v>
      </c>
      <c r="D180" s="205" t="s">
        <v>187</v>
      </c>
      <c r="E180" s="206" t="s">
        <v>605</v>
      </c>
      <c r="F180" s="207" t="s">
        <v>606</v>
      </c>
      <c r="G180" s="208" t="s">
        <v>564</v>
      </c>
      <c r="H180" s="256"/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128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128</v>
      </c>
      <c r="BM180" s="217" t="s">
        <v>1018</v>
      </c>
    </row>
    <row r="181" spans="1:65" s="12" customFormat="1" ht="22.9" customHeight="1">
      <c r="B181" s="189"/>
      <c r="C181" s="190"/>
      <c r="D181" s="191" t="s">
        <v>75</v>
      </c>
      <c r="E181" s="203" t="s">
        <v>266</v>
      </c>
      <c r="F181" s="203" t="s">
        <v>267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SUM(P182:P198)</f>
        <v>0</v>
      </c>
      <c r="Q181" s="197"/>
      <c r="R181" s="198">
        <f>SUM(R182:R198)</f>
        <v>3.6940000000000001E-2</v>
      </c>
      <c r="S181" s="197"/>
      <c r="T181" s="199">
        <f>SUM(T182:T198)</f>
        <v>5.16E-2</v>
      </c>
      <c r="AR181" s="200" t="s">
        <v>86</v>
      </c>
      <c r="AT181" s="201" t="s">
        <v>75</v>
      </c>
      <c r="AU181" s="201" t="s">
        <v>84</v>
      </c>
      <c r="AY181" s="200" t="s">
        <v>184</v>
      </c>
      <c r="BK181" s="202">
        <f>SUM(BK182:BK198)</f>
        <v>0</v>
      </c>
    </row>
    <row r="182" spans="1:65" s="2" customFormat="1" ht="21.75" customHeight="1">
      <c r="A182" s="34"/>
      <c r="B182" s="35"/>
      <c r="C182" s="205" t="s">
        <v>312</v>
      </c>
      <c r="D182" s="205" t="s">
        <v>187</v>
      </c>
      <c r="E182" s="206" t="s">
        <v>275</v>
      </c>
      <c r="F182" s="207" t="s">
        <v>276</v>
      </c>
      <c r="G182" s="208" t="s">
        <v>222</v>
      </c>
      <c r="H182" s="209">
        <v>2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128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128</v>
      </c>
      <c r="BM182" s="217" t="s">
        <v>1019</v>
      </c>
    </row>
    <row r="183" spans="1:65" s="13" customFormat="1" ht="11.25">
      <c r="B183" s="219"/>
      <c r="C183" s="220"/>
      <c r="D183" s="221" t="s">
        <v>193</v>
      </c>
      <c r="E183" s="222" t="s">
        <v>148</v>
      </c>
      <c r="F183" s="223" t="s">
        <v>86</v>
      </c>
      <c r="G183" s="220"/>
      <c r="H183" s="224">
        <v>2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21.75" customHeight="1">
      <c r="A184" s="34"/>
      <c r="B184" s="35"/>
      <c r="C184" s="231" t="s">
        <v>318</v>
      </c>
      <c r="D184" s="231" t="s">
        <v>225</v>
      </c>
      <c r="E184" s="232" t="s">
        <v>278</v>
      </c>
      <c r="F184" s="233" t="s">
        <v>279</v>
      </c>
      <c r="G184" s="234" t="s">
        <v>222</v>
      </c>
      <c r="H184" s="235">
        <v>2</v>
      </c>
      <c r="I184" s="236"/>
      <c r="J184" s="237">
        <f>ROUND(I184*H184,2)</f>
        <v>0</v>
      </c>
      <c r="K184" s="238"/>
      <c r="L184" s="239"/>
      <c r="M184" s="240" t="s">
        <v>1</v>
      </c>
      <c r="N184" s="241" t="s">
        <v>41</v>
      </c>
      <c r="O184" s="71"/>
      <c r="P184" s="215">
        <f>O184*H184</f>
        <v>0</v>
      </c>
      <c r="Q184" s="215">
        <v>1.6E-2</v>
      </c>
      <c r="R184" s="215">
        <f>Q184*H184</f>
        <v>3.2000000000000001E-2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280</v>
      </c>
      <c r="AT184" s="217" t="s">
        <v>225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128</v>
      </c>
      <c r="BM184" s="217" t="s">
        <v>1020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148</v>
      </c>
      <c r="G185" s="220"/>
      <c r="H185" s="224">
        <v>2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16.5" customHeight="1">
      <c r="A186" s="34"/>
      <c r="B186" s="35"/>
      <c r="C186" s="231" t="s">
        <v>323</v>
      </c>
      <c r="D186" s="231" t="s">
        <v>225</v>
      </c>
      <c r="E186" s="232" t="s">
        <v>283</v>
      </c>
      <c r="F186" s="233" t="s">
        <v>284</v>
      </c>
      <c r="G186" s="234" t="s">
        <v>285</v>
      </c>
      <c r="H186" s="235">
        <v>0.06</v>
      </c>
      <c r="I186" s="236"/>
      <c r="J186" s="237">
        <f>ROUND(I186*H186,2)</f>
        <v>0</v>
      </c>
      <c r="K186" s="238"/>
      <c r="L186" s="239"/>
      <c r="M186" s="240" t="s">
        <v>1</v>
      </c>
      <c r="N186" s="241" t="s">
        <v>41</v>
      </c>
      <c r="O186" s="71"/>
      <c r="P186" s="215">
        <f>O186*H186</f>
        <v>0</v>
      </c>
      <c r="Q186" s="215">
        <v>4.0000000000000001E-3</v>
      </c>
      <c r="R186" s="215">
        <f>Q186*H186</f>
        <v>2.4000000000000001E-4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280</v>
      </c>
      <c r="AT186" s="217" t="s">
        <v>225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128</v>
      </c>
      <c r="BM186" s="217" t="s">
        <v>1021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287</v>
      </c>
      <c r="G187" s="220"/>
      <c r="H187" s="224">
        <v>0.06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16.5" customHeight="1">
      <c r="A188" s="34"/>
      <c r="B188" s="35"/>
      <c r="C188" s="205" t="s">
        <v>280</v>
      </c>
      <c r="D188" s="205" t="s">
        <v>187</v>
      </c>
      <c r="E188" s="206" t="s">
        <v>289</v>
      </c>
      <c r="F188" s="207" t="s">
        <v>290</v>
      </c>
      <c r="G188" s="208" t="s">
        <v>222</v>
      </c>
      <c r="H188" s="209">
        <v>2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128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128</v>
      </c>
      <c r="BM188" s="217" t="s">
        <v>1022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148</v>
      </c>
      <c r="G189" s="220"/>
      <c r="H189" s="224">
        <v>2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2" customFormat="1" ht="16.5" customHeight="1">
      <c r="A190" s="34"/>
      <c r="B190" s="35"/>
      <c r="C190" s="231" t="s">
        <v>331</v>
      </c>
      <c r="D190" s="231" t="s">
        <v>225</v>
      </c>
      <c r="E190" s="232" t="s">
        <v>293</v>
      </c>
      <c r="F190" s="233" t="s">
        <v>294</v>
      </c>
      <c r="G190" s="234" t="s">
        <v>222</v>
      </c>
      <c r="H190" s="235">
        <v>2</v>
      </c>
      <c r="I190" s="236"/>
      <c r="J190" s="237">
        <f>ROUND(I190*H190,2)</f>
        <v>0</v>
      </c>
      <c r="K190" s="238"/>
      <c r="L190" s="239"/>
      <c r="M190" s="240" t="s">
        <v>1</v>
      </c>
      <c r="N190" s="241" t="s">
        <v>41</v>
      </c>
      <c r="O190" s="71"/>
      <c r="P190" s="215">
        <f>O190*H190</f>
        <v>0</v>
      </c>
      <c r="Q190" s="215">
        <v>2.2000000000000001E-3</v>
      </c>
      <c r="R190" s="215">
        <f>Q190*H190</f>
        <v>4.4000000000000003E-3</v>
      </c>
      <c r="S190" s="215">
        <v>0</v>
      </c>
      <c r="T190" s="21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280</v>
      </c>
      <c r="AT190" s="217" t="s">
        <v>225</v>
      </c>
      <c r="AU190" s="217" t="s">
        <v>86</v>
      </c>
      <c r="AY190" s="17" t="s">
        <v>184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128</v>
      </c>
      <c r="BM190" s="217" t="s">
        <v>1023</v>
      </c>
    </row>
    <row r="191" spans="1:65" s="2" customFormat="1" ht="16.5" customHeight="1">
      <c r="A191" s="34"/>
      <c r="B191" s="35"/>
      <c r="C191" s="205" t="s">
        <v>337</v>
      </c>
      <c r="D191" s="205" t="s">
        <v>187</v>
      </c>
      <c r="E191" s="206" t="s">
        <v>297</v>
      </c>
      <c r="F191" s="207" t="s">
        <v>298</v>
      </c>
      <c r="G191" s="208" t="s">
        <v>222</v>
      </c>
      <c r="H191" s="209">
        <v>2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128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128</v>
      </c>
      <c r="BM191" s="217" t="s">
        <v>1024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148</v>
      </c>
      <c r="G192" s="220"/>
      <c r="H192" s="224">
        <v>2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21.75" customHeight="1">
      <c r="A193" s="34"/>
      <c r="B193" s="35"/>
      <c r="C193" s="231" t="s">
        <v>343</v>
      </c>
      <c r="D193" s="231" t="s">
        <v>225</v>
      </c>
      <c r="E193" s="232" t="s">
        <v>301</v>
      </c>
      <c r="F193" s="233" t="s">
        <v>302</v>
      </c>
      <c r="G193" s="234" t="s">
        <v>222</v>
      </c>
      <c r="H193" s="235">
        <v>2</v>
      </c>
      <c r="I193" s="236"/>
      <c r="J193" s="237">
        <f>ROUND(I193*H193,2)</f>
        <v>0</v>
      </c>
      <c r="K193" s="238"/>
      <c r="L193" s="239"/>
      <c r="M193" s="240" t="s">
        <v>1</v>
      </c>
      <c r="N193" s="241" t="s">
        <v>41</v>
      </c>
      <c r="O193" s="71"/>
      <c r="P193" s="215">
        <f>O193*H193</f>
        <v>0</v>
      </c>
      <c r="Q193" s="215">
        <v>1.4999999999999999E-4</v>
      </c>
      <c r="R193" s="215">
        <f>Q193*H193</f>
        <v>2.9999999999999997E-4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280</v>
      </c>
      <c r="AT193" s="217" t="s">
        <v>225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128</v>
      </c>
      <c r="BM193" s="217" t="s">
        <v>1025</v>
      </c>
    </row>
    <row r="194" spans="1:65" s="2" customFormat="1" ht="16.5" customHeight="1">
      <c r="A194" s="34"/>
      <c r="B194" s="35"/>
      <c r="C194" s="205" t="s">
        <v>347</v>
      </c>
      <c r="D194" s="205" t="s">
        <v>187</v>
      </c>
      <c r="E194" s="206" t="s">
        <v>305</v>
      </c>
      <c r="F194" s="207" t="s">
        <v>306</v>
      </c>
      <c r="G194" s="208" t="s">
        <v>222</v>
      </c>
      <c r="H194" s="209">
        <v>2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1.8E-3</v>
      </c>
      <c r="T194" s="216">
        <f>S194*H194</f>
        <v>3.5999999999999999E-3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128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128</v>
      </c>
      <c r="BM194" s="217" t="s">
        <v>1026</v>
      </c>
    </row>
    <row r="195" spans="1:65" s="13" customFormat="1" ht="11.25">
      <c r="B195" s="219"/>
      <c r="C195" s="220"/>
      <c r="D195" s="221" t="s">
        <v>193</v>
      </c>
      <c r="E195" s="222" t="s">
        <v>1</v>
      </c>
      <c r="F195" s="223" t="s">
        <v>148</v>
      </c>
      <c r="G195" s="220"/>
      <c r="H195" s="224">
        <v>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193</v>
      </c>
      <c r="AU195" s="230" t="s">
        <v>86</v>
      </c>
      <c r="AV195" s="13" t="s">
        <v>86</v>
      </c>
      <c r="AW195" s="13" t="s">
        <v>32</v>
      </c>
      <c r="AX195" s="13" t="s">
        <v>84</v>
      </c>
      <c r="AY195" s="230" t="s">
        <v>184</v>
      </c>
    </row>
    <row r="196" spans="1:65" s="2" customFormat="1" ht="21.75" customHeight="1">
      <c r="A196" s="34"/>
      <c r="B196" s="35"/>
      <c r="C196" s="205" t="s">
        <v>352</v>
      </c>
      <c r="D196" s="205" t="s">
        <v>187</v>
      </c>
      <c r="E196" s="206" t="s">
        <v>309</v>
      </c>
      <c r="F196" s="207" t="s">
        <v>310</v>
      </c>
      <c r="G196" s="208" t="s">
        <v>222</v>
      </c>
      <c r="H196" s="209">
        <v>2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2.4E-2</v>
      </c>
      <c r="T196" s="216">
        <f>S196*H196</f>
        <v>4.8000000000000001E-2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128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128</v>
      </c>
      <c r="BM196" s="217" t="s">
        <v>1027</v>
      </c>
    </row>
    <row r="197" spans="1:65" s="13" customFormat="1" ht="11.25">
      <c r="B197" s="219"/>
      <c r="C197" s="220"/>
      <c r="D197" s="221" t="s">
        <v>193</v>
      </c>
      <c r="E197" s="222" t="s">
        <v>1</v>
      </c>
      <c r="F197" s="223" t="s">
        <v>148</v>
      </c>
      <c r="G197" s="220"/>
      <c r="H197" s="224">
        <v>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193</v>
      </c>
      <c r="AU197" s="230" t="s">
        <v>86</v>
      </c>
      <c r="AV197" s="13" t="s">
        <v>86</v>
      </c>
      <c r="AW197" s="13" t="s">
        <v>32</v>
      </c>
      <c r="AX197" s="13" t="s">
        <v>84</v>
      </c>
      <c r="AY197" s="230" t="s">
        <v>184</v>
      </c>
    </row>
    <row r="198" spans="1:65" s="2" customFormat="1" ht="21.75" customHeight="1">
      <c r="A198" s="34"/>
      <c r="B198" s="35"/>
      <c r="C198" s="205" t="s">
        <v>357</v>
      </c>
      <c r="D198" s="205" t="s">
        <v>187</v>
      </c>
      <c r="E198" s="206" t="s">
        <v>313</v>
      </c>
      <c r="F198" s="207" t="s">
        <v>314</v>
      </c>
      <c r="G198" s="208" t="s">
        <v>243</v>
      </c>
      <c r="H198" s="209">
        <v>3.6999999999999998E-2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128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128</v>
      </c>
      <c r="BM198" s="217" t="s">
        <v>1028</v>
      </c>
    </row>
    <row r="199" spans="1:65" s="12" customFormat="1" ht="22.9" customHeight="1">
      <c r="B199" s="189"/>
      <c r="C199" s="190"/>
      <c r="D199" s="191" t="s">
        <v>75</v>
      </c>
      <c r="E199" s="203" t="s">
        <v>316</v>
      </c>
      <c r="F199" s="203" t="s">
        <v>317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SUM(P200:P207)</f>
        <v>0</v>
      </c>
      <c r="Q199" s="197"/>
      <c r="R199" s="198">
        <f>SUM(R200:R207)</f>
        <v>1.3535800000000001E-3</v>
      </c>
      <c r="S199" s="197"/>
      <c r="T199" s="199">
        <f>SUM(T200:T207)</f>
        <v>9.2066999999999982E-3</v>
      </c>
      <c r="AR199" s="200" t="s">
        <v>86</v>
      </c>
      <c r="AT199" s="201" t="s">
        <v>75</v>
      </c>
      <c r="AU199" s="201" t="s">
        <v>84</v>
      </c>
      <c r="AY199" s="200" t="s">
        <v>184</v>
      </c>
      <c r="BK199" s="202">
        <f>SUM(BK200:BK207)</f>
        <v>0</v>
      </c>
    </row>
    <row r="200" spans="1:65" s="2" customFormat="1" ht="21.75" customHeight="1">
      <c r="A200" s="34"/>
      <c r="B200" s="35"/>
      <c r="C200" s="205" t="s">
        <v>360</v>
      </c>
      <c r="D200" s="205" t="s">
        <v>187</v>
      </c>
      <c r="E200" s="206" t="s">
        <v>319</v>
      </c>
      <c r="F200" s="207" t="s">
        <v>320</v>
      </c>
      <c r="G200" s="208" t="s">
        <v>190</v>
      </c>
      <c r="H200" s="209">
        <v>3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1.3999999999999999E-4</v>
      </c>
      <c r="R200" s="215">
        <f>Q200*H200</f>
        <v>4.1999999999999996E-4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128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128</v>
      </c>
      <c r="BM200" s="217" t="s">
        <v>1029</v>
      </c>
    </row>
    <row r="201" spans="1:65" s="13" customFormat="1" ht="11.25">
      <c r="B201" s="219"/>
      <c r="C201" s="220"/>
      <c r="D201" s="221" t="s">
        <v>193</v>
      </c>
      <c r="E201" s="222" t="s">
        <v>412</v>
      </c>
      <c r="F201" s="223" t="s">
        <v>665</v>
      </c>
      <c r="G201" s="220"/>
      <c r="H201" s="224">
        <v>3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193</v>
      </c>
      <c r="AU201" s="230" t="s">
        <v>86</v>
      </c>
      <c r="AV201" s="13" t="s">
        <v>86</v>
      </c>
      <c r="AW201" s="13" t="s">
        <v>32</v>
      </c>
      <c r="AX201" s="13" t="s">
        <v>84</v>
      </c>
      <c r="AY201" s="230" t="s">
        <v>184</v>
      </c>
    </row>
    <row r="202" spans="1:65" s="2" customFormat="1" ht="21.75" customHeight="1">
      <c r="A202" s="34"/>
      <c r="B202" s="35"/>
      <c r="C202" s="205" t="s">
        <v>364</v>
      </c>
      <c r="D202" s="205" t="s">
        <v>187</v>
      </c>
      <c r="E202" s="206" t="s">
        <v>324</v>
      </c>
      <c r="F202" s="207" t="s">
        <v>325</v>
      </c>
      <c r="G202" s="208" t="s">
        <v>190</v>
      </c>
      <c r="H202" s="209">
        <v>3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1.2E-4</v>
      </c>
      <c r="R202" s="215">
        <f>Q202*H202</f>
        <v>3.6000000000000002E-4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128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128</v>
      </c>
      <c r="BM202" s="217" t="s">
        <v>1030</v>
      </c>
    </row>
    <row r="203" spans="1:65" s="13" customFormat="1" ht="11.25">
      <c r="B203" s="219"/>
      <c r="C203" s="220"/>
      <c r="D203" s="221" t="s">
        <v>193</v>
      </c>
      <c r="E203" s="222" t="s">
        <v>1</v>
      </c>
      <c r="F203" s="223" t="s">
        <v>412</v>
      </c>
      <c r="G203" s="220"/>
      <c r="H203" s="224">
        <v>3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32</v>
      </c>
      <c r="AX203" s="13" t="s">
        <v>84</v>
      </c>
      <c r="AY203" s="230" t="s">
        <v>184</v>
      </c>
    </row>
    <row r="204" spans="1:65" s="2" customFormat="1" ht="16.5" customHeight="1">
      <c r="A204" s="34"/>
      <c r="B204" s="35"/>
      <c r="C204" s="205" t="s">
        <v>538</v>
      </c>
      <c r="D204" s="205" t="s">
        <v>187</v>
      </c>
      <c r="E204" s="206" t="s">
        <v>327</v>
      </c>
      <c r="F204" s="207" t="s">
        <v>328</v>
      </c>
      <c r="G204" s="208" t="s">
        <v>190</v>
      </c>
      <c r="H204" s="209">
        <v>57.357999999999997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1.0000000000000001E-5</v>
      </c>
      <c r="R204" s="215">
        <f>Q204*H204</f>
        <v>5.7357999999999997E-4</v>
      </c>
      <c r="S204" s="215">
        <v>1.4999999999999999E-4</v>
      </c>
      <c r="T204" s="216">
        <f>S204*H204</f>
        <v>8.6036999999999988E-3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128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128</v>
      </c>
      <c r="BM204" s="217" t="s">
        <v>1031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330</v>
      </c>
      <c r="G205" s="220"/>
      <c r="H205" s="224">
        <v>57.357999999999997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16.5" customHeight="1">
      <c r="A206" s="34"/>
      <c r="B206" s="35"/>
      <c r="C206" s="205" t="s">
        <v>541</v>
      </c>
      <c r="D206" s="205" t="s">
        <v>187</v>
      </c>
      <c r="E206" s="206" t="s">
        <v>332</v>
      </c>
      <c r="F206" s="207" t="s">
        <v>333</v>
      </c>
      <c r="G206" s="208" t="s">
        <v>190</v>
      </c>
      <c r="H206" s="209">
        <v>4.0199999999999996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1.4999999999999999E-4</v>
      </c>
      <c r="T206" s="216">
        <f>S206*H206</f>
        <v>6.0299999999999991E-4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128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128</v>
      </c>
      <c r="BM206" s="217" t="s">
        <v>1032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149</v>
      </c>
      <c r="G207" s="220"/>
      <c r="H207" s="224">
        <v>4.0199999999999996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12" customFormat="1" ht="22.9" customHeight="1">
      <c r="B208" s="189"/>
      <c r="C208" s="190"/>
      <c r="D208" s="191" t="s">
        <v>75</v>
      </c>
      <c r="E208" s="203" t="s">
        <v>335</v>
      </c>
      <c r="F208" s="203" t="s">
        <v>336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SUM(P209:P222)</f>
        <v>0</v>
      </c>
      <c r="Q208" s="197"/>
      <c r="R208" s="198">
        <f>SUM(R209:R222)</f>
        <v>2.7043359999999995E-2</v>
      </c>
      <c r="S208" s="197"/>
      <c r="T208" s="199">
        <f>SUM(T209:T222)</f>
        <v>0</v>
      </c>
      <c r="AR208" s="200" t="s">
        <v>86</v>
      </c>
      <c r="AT208" s="201" t="s">
        <v>75</v>
      </c>
      <c r="AU208" s="201" t="s">
        <v>84</v>
      </c>
      <c r="AY208" s="200" t="s">
        <v>184</v>
      </c>
      <c r="BK208" s="202">
        <f>SUM(BK209:BK222)</f>
        <v>0</v>
      </c>
    </row>
    <row r="209" spans="1:65" s="2" customFormat="1" ht="21.75" customHeight="1">
      <c r="A209" s="34"/>
      <c r="B209" s="35"/>
      <c r="C209" s="205" t="s">
        <v>545</v>
      </c>
      <c r="D209" s="205" t="s">
        <v>187</v>
      </c>
      <c r="E209" s="206" t="s">
        <v>338</v>
      </c>
      <c r="F209" s="207" t="s">
        <v>339</v>
      </c>
      <c r="G209" s="208" t="s">
        <v>340</v>
      </c>
      <c r="H209" s="209">
        <v>8.51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1.0000000000000001E-5</v>
      </c>
      <c r="R209" s="215">
        <f>Q209*H209</f>
        <v>8.5100000000000009E-5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128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128</v>
      </c>
      <c r="BM209" s="217" t="s">
        <v>1033</v>
      </c>
    </row>
    <row r="210" spans="1:65" s="13" customFormat="1" ht="11.25">
      <c r="B210" s="219"/>
      <c r="C210" s="220"/>
      <c r="D210" s="221" t="s">
        <v>193</v>
      </c>
      <c r="E210" s="222" t="s">
        <v>1</v>
      </c>
      <c r="F210" s="223" t="s">
        <v>342</v>
      </c>
      <c r="G210" s="220"/>
      <c r="H210" s="224">
        <v>8.51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193</v>
      </c>
      <c r="AU210" s="230" t="s">
        <v>86</v>
      </c>
      <c r="AV210" s="13" t="s">
        <v>86</v>
      </c>
      <c r="AW210" s="13" t="s">
        <v>32</v>
      </c>
      <c r="AX210" s="13" t="s">
        <v>84</v>
      </c>
      <c r="AY210" s="230" t="s">
        <v>184</v>
      </c>
    </row>
    <row r="211" spans="1:65" s="2" customFormat="1" ht="16.5" customHeight="1">
      <c r="A211" s="34"/>
      <c r="B211" s="35"/>
      <c r="C211" s="205" t="s">
        <v>549</v>
      </c>
      <c r="D211" s="205" t="s">
        <v>187</v>
      </c>
      <c r="E211" s="206" t="s">
        <v>344</v>
      </c>
      <c r="F211" s="207" t="s">
        <v>345</v>
      </c>
      <c r="G211" s="208" t="s">
        <v>190</v>
      </c>
      <c r="H211" s="209">
        <v>15.577999999999999</v>
      </c>
      <c r="I211" s="210"/>
      <c r="J211" s="211">
        <f>ROUND(I211*H211,2)</f>
        <v>0</v>
      </c>
      <c r="K211" s="212"/>
      <c r="L211" s="39"/>
      <c r="M211" s="213" t="s">
        <v>1</v>
      </c>
      <c r="N211" s="214" t="s">
        <v>41</v>
      </c>
      <c r="O211" s="71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128</v>
      </c>
      <c r="AT211" s="217" t="s">
        <v>187</v>
      </c>
      <c r="AU211" s="217" t="s">
        <v>86</v>
      </c>
      <c r="AY211" s="17" t="s">
        <v>184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128</v>
      </c>
      <c r="BM211" s="217" t="s">
        <v>1034</v>
      </c>
    </row>
    <row r="212" spans="1:65" s="13" customFormat="1" ht="11.25">
      <c r="B212" s="219"/>
      <c r="C212" s="220"/>
      <c r="D212" s="221" t="s">
        <v>193</v>
      </c>
      <c r="E212" s="222" t="s">
        <v>1</v>
      </c>
      <c r="F212" s="223" t="s">
        <v>137</v>
      </c>
      <c r="G212" s="220"/>
      <c r="H212" s="224">
        <v>15.577999999999999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193</v>
      </c>
      <c r="AU212" s="230" t="s">
        <v>86</v>
      </c>
      <c r="AV212" s="13" t="s">
        <v>86</v>
      </c>
      <c r="AW212" s="13" t="s">
        <v>32</v>
      </c>
      <c r="AX212" s="13" t="s">
        <v>84</v>
      </c>
      <c r="AY212" s="230" t="s">
        <v>184</v>
      </c>
    </row>
    <row r="213" spans="1:65" s="2" customFormat="1" ht="16.5" customHeight="1">
      <c r="A213" s="34"/>
      <c r="B213" s="35"/>
      <c r="C213" s="231" t="s">
        <v>554</v>
      </c>
      <c r="D213" s="231" t="s">
        <v>225</v>
      </c>
      <c r="E213" s="232" t="s">
        <v>348</v>
      </c>
      <c r="F213" s="233" t="s">
        <v>349</v>
      </c>
      <c r="G213" s="234" t="s">
        <v>190</v>
      </c>
      <c r="H213" s="235">
        <v>16.356999999999999</v>
      </c>
      <c r="I213" s="236"/>
      <c r="J213" s="237">
        <f>ROUND(I213*H213,2)</f>
        <v>0</v>
      </c>
      <c r="K213" s="238"/>
      <c r="L213" s="239"/>
      <c r="M213" s="240" t="s">
        <v>1</v>
      </c>
      <c r="N213" s="241" t="s">
        <v>41</v>
      </c>
      <c r="O213" s="71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280</v>
      </c>
      <c r="AT213" s="217" t="s">
        <v>225</v>
      </c>
      <c r="AU213" s="217" t="s">
        <v>86</v>
      </c>
      <c r="AY213" s="17" t="s">
        <v>184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84</v>
      </c>
      <c r="BK213" s="218">
        <f>ROUND(I213*H213,2)</f>
        <v>0</v>
      </c>
      <c r="BL213" s="17" t="s">
        <v>128</v>
      </c>
      <c r="BM213" s="217" t="s">
        <v>1035</v>
      </c>
    </row>
    <row r="214" spans="1:65" s="13" customFormat="1" ht="11.25">
      <c r="B214" s="219"/>
      <c r="C214" s="220"/>
      <c r="D214" s="221" t="s">
        <v>193</v>
      </c>
      <c r="E214" s="220"/>
      <c r="F214" s="223" t="s">
        <v>351</v>
      </c>
      <c r="G214" s="220"/>
      <c r="H214" s="224">
        <v>16.356999999999999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193</v>
      </c>
      <c r="AU214" s="230" t="s">
        <v>86</v>
      </c>
      <c r="AV214" s="13" t="s">
        <v>86</v>
      </c>
      <c r="AW214" s="13" t="s">
        <v>4</v>
      </c>
      <c r="AX214" s="13" t="s">
        <v>84</v>
      </c>
      <c r="AY214" s="230" t="s">
        <v>184</v>
      </c>
    </row>
    <row r="215" spans="1:65" s="2" customFormat="1" ht="21.75" customHeight="1">
      <c r="A215" s="34"/>
      <c r="B215" s="35"/>
      <c r="C215" s="205" t="s">
        <v>558</v>
      </c>
      <c r="D215" s="205" t="s">
        <v>187</v>
      </c>
      <c r="E215" s="206" t="s">
        <v>353</v>
      </c>
      <c r="F215" s="207" t="s">
        <v>354</v>
      </c>
      <c r="G215" s="208" t="s">
        <v>190</v>
      </c>
      <c r="H215" s="209">
        <v>6.22</v>
      </c>
      <c r="I215" s="210"/>
      <c r="J215" s="211">
        <f>ROUND(I215*H215,2)</f>
        <v>0</v>
      </c>
      <c r="K215" s="212"/>
      <c r="L215" s="39"/>
      <c r="M215" s="213" t="s">
        <v>1</v>
      </c>
      <c r="N215" s="214" t="s">
        <v>41</v>
      </c>
      <c r="O215" s="71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128</v>
      </c>
      <c r="AT215" s="217" t="s">
        <v>187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128</v>
      </c>
      <c r="BM215" s="217" t="s">
        <v>1036</v>
      </c>
    </row>
    <row r="216" spans="1:65" s="13" customFormat="1" ht="11.25">
      <c r="B216" s="219"/>
      <c r="C216" s="220"/>
      <c r="D216" s="221" t="s">
        <v>193</v>
      </c>
      <c r="E216" s="222" t="s">
        <v>143</v>
      </c>
      <c r="F216" s="223" t="s">
        <v>681</v>
      </c>
      <c r="G216" s="220"/>
      <c r="H216" s="224">
        <v>6.22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193</v>
      </c>
      <c r="AU216" s="230" t="s">
        <v>86</v>
      </c>
      <c r="AV216" s="13" t="s">
        <v>86</v>
      </c>
      <c r="AW216" s="13" t="s">
        <v>32</v>
      </c>
      <c r="AX216" s="13" t="s">
        <v>84</v>
      </c>
      <c r="AY216" s="230" t="s">
        <v>184</v>
      </c>
    </row>
    <row r="217" spans="1:65" s="2" customFormat="1" ht="16.5" customHeight="1">
      <c r="A217" s="34"/>
      <c r="B217" s="35"/>
      <c r="C217" s="231" t="s">
        <v>561</v>
      </c>
      <c r="D217" s="231" t="s">
        <v>225</v>
      </c>
      <c r="E217" s="232" t="s">
        <v>348</v>
      </c>
      <c r="F217" s="233" t="s">
        <v>349</v>
      </c>
      <c r="G217" s="234" t="s">
        <v>190</v>
      </c>
      <c r="H217" s="235">
        <v>6.5309999999999997</v>
      </c>
      <c r="I217" s="236"/>
      <c r="J217" s="237">
        <f>ROUND(I217*H217,2)</f>
        <v>0</v>
      </c>
      <c r="K217" s="238"/>
      <c r="L217" s="239"/>
      <c r="M217" s="240" t="s">
        <v>1</v>
      </c>
      <c r="N217" s="241" t="s">
        <v>41</v>
      </c>
      <c r="O217" s="71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280</v>
      </c>
      <c r="AT217" s="217" t="s">
        <v>225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1037</v>
      </c>
    </row>
    <row r="218" spans="1:65" s="13" customFormat="1" ht="11.25">
      <c r="B218" s="219"/>
      <c r="C218" s="220"/>
      <c r="D218" s="221" t="s">
        <v>193</v>
      </c>
      <c r="E218" s="220"/>
      <c r="F218" s="223" t="s">
        <v>684</v>
      </c>
      <c r="G218" s="220"/>
      <c r="H218" s="224">
        <v>6.5309999999999997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4</v>
      </c>
      <c r="AX218" s="13" t="s">
        <v>84</v>
      </c>
      <c r="AY218" s="230" t="s">
        <v>184</v>
      </c>
    </row>
    <row r="219" spans="1:65" s="2" customFormat="1" ht="21.75" customHeight="1">
      <c r="A219" s="34"/>
      <c r="B219" s="35"/>
      <c r="C219" s="205" t="s">
        <v>568</v>
      </c>
      <c r="D219" s="205" t="s">
        <v>187</v>
      </c>
      <c r="E219" s="206" t="s">
        <v>361</v>
      </c>
      <c r="F219" s="207" t="s">
        <v>362</v>
      </c>
      <c r="G219" s="208" t="s">
        <v>190</v>
      </c>
      <c r="H219" s="209">
        <v>57.357999999999997</v>
      </c>
      <c r="I219" s="210"/>
      <c r="J219" s="211">
        <f>ROUND(I219*H219,2)</f>
        <v>0</v>
      </c>
      <c r="K219" s="212"/>
      <c r="L219" s="39"/>
      <c r="M219" s="213" t="s">
        <v>1</v>
      </c>
      <c r="N219" s="214" t="s">
        <v>41</v>
      </c>
      <c r="O219" s="71"/>
      <c r="P219" s="215">
        <f>O219*H219</f>
        <v>0</v>
      </c>
      <c r="Q219" s="215">
        <v>2.1000000000000001E-4</v>
      </c>
      <c r="R219" s="215">
        <f>Q219*H219</f>
        <v>1.2045179999999999E-2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128</v>
      </c>
      <c r="AT219" s="217" t="s">
        <v>187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1038</v>
      </c>
    </row>
    <row r="220" spans="1:65" s="13" customFormat="1" ht="11.25">
      <c r="B220" s="219"/>
      <c r="C220" s="220"/>
      <c r="D220" s="221" t="s">
        <v>193</v>
      </c>
      <c r="E220" s="222" t="s">
        <v>140</v>
      </c>
      <c r="F220" s="223" t="s">
        <v>330</v>
      </c>
      <c r="G220" s="220"/>
      <c r="H220" s="224">
        <v>57.357999999999997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193</v>
      </c>
      <c r="AU220" s="230" t="s">
        <v>86</v>
      </c>
      <c r="AV220" s="13" t="s">
        <v>86</v>
      </c>
      <c r="AW220" s="13" t="s">
        <v>32</v>
      </c>
      <c r="AX220" s="13" t="s">
        <v>84</v>
      </c>
      <c r="AY220" s="230" t="s">
        <v>184</v>
      </c>
    </row>
    <row r="221" spans="1:65" s="2" customFormat="1" ht="21.75" customHeight="1">
      <c r="A221" s="34"/>
      <c r="B221" s="35"/>
      <c r="C221" s="205" t="s">
        <v>572</v>
      </c>
      <c r="D221" s="205" t="s">
        <v>187</v>
      </c>
      <c r="E221" s="206" t="s">
        <v>365</v>
      </c>
      <c r="F221" s="207" t="s">
        <v>366</v>
      </c>
      <c r="G221" s="208" t="s">
        <v>190</v>
      </c>
      <c r="H221" s="209">
        <v>57.357999999999997</v>
      </c>
      <c r="I221" s="210"/>
      <c r="J221" s="211">
        <f>ROUND(I221*H221,2)</f>
        <v>0</v>
      </c>
      <c r="K221" s="212"/>
      <c r="L221" s="39"/>
      <c r="M221" s="213" t="s">
        <v>1</v>
      </c>
      <c r="N221" s="214" t="s">
        <v>41</v>
      </c>
      <c r="O221" s="71"/>
      <c r="P221" s="215">
        <f>O221*H221</f>
        <v>0</v>
      </c>
      <c r="Q221" s="215">
        <v>2.5999999999999998E-4</v>
      </c>
      <c r="R221" s="215">
        <f>Q221*H221</f>
        <v>1.4913079999999999E-2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128</v>
      </c>
      <c r="AT221" s="217" t="s">
        <v>187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128</v>
      </c>
      <c r="BM221" s="217" t="s">
        <v>1039</v>
      </c>
    </row>
    <row r="222" spans="1:65" s="13" customFormat="1" ht="11.25">
      <c r="B222" s="219"/>
      <c r="C222" s="220"/>
      <c r="D222" s="221" t="s">
        <v>193</v>
      </c>
      <c r="E222" s="222" t="s">
        <v>1</v>
      </c>
      <c r="F222" s="223" t="s">
        <v>140</v>
      </c>
      <c r="G222" s="220"/>
      <c r="H222" s="224">
        <v>57.357999999999997</v>
      </c>
      <c r="I222" s="225"/>
      <c r="J222" s="220"/>
      <c r="K222" s="220"/>
      <c r="L222" s="226"/>
      <c r="M222" s="242"/>
      <c r="N222" s="243"/>
      <c r="O222" s="243"/>
      <c r="P222" s="243"/>
      <c r="Q222" s="243"/>
      <c r="R222" s="243"/>
      <c r="S222" s="243"/>
      <c r="T222" s="244"/>
      <c r="AT222" s="230" t="s">
        <v>193</v>
      </c>
      <c r="AU222" s="230" t="s">
        <v>86</v>
      </c>
      <c r="AV222" s="13" t="s">
        <v>86</v>
      </c>
      <c r="AW222" s="13" t="s">
        <v>32</v>
      </c>
      <c r="AX222" s="13" t="s">
        <v>84</v>
      </c>
      <c r="AY222" s="230" t="s">
        <v>184</v>
      </c>
    </row>
    <row r="223" spans="1:65" s="2" customFormat="1" ht="6.95" customHeight="1">
      <c r="A223" s="34"/>
      <c r="B223" s="54"/>
      <c r="C223" s="55"/>
      <c r="D223" s="55"/>
      <c r="E223" s="55"/>
      <c r="F223" s="55"/>
      <c r="G223" s="55"/>
      <c r="H223" s="55"/>
      <c r="I223" s="153"/>
      <c r="J223" s="55"/>
      <c r="K223" s="55"/>
      <c r="L223" s="39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sheetProtection algorithmName="SHA-512" hashValue="3srAz4KyTG20kKW2hVNSGZA9TTDD0hjuVUl68Ko+hQ8/Lmon76R9hlbhC+tGRK0xwH8QoHUdGhpNJV265OsNJg==" saltValue="3nouxmku/qxKOw9agPTxQT4g7S5cGpZJJOfX2YYKdKQS1f5zT5pWqG8tbKGz9DKQRhLT15KbFRfDhvdiThecIw==" spinCount="100000" sheet="1" objects="1" scenarios="1" formatColumns="0" formatRows="0" autoFilter="0"/>
  <autoFilter ref="C125:K22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107</v>
      </c>
      <c r="AZ2" s="109" t="s">
        <v>137</v>
      </c>
      <c r="BA2" s="109" t="s">
        <v>138</v>
      </c>
      <c r="BB2" s="109" t="s">
        <v>1</v>
      </c>
      <c r="BC2" s="109" t="s">
        <v>705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706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149</v>
      </c>
      <c r="BA4" s="109" t="s">
        <v>150</v>
      </c>
      <c r="BB4" s="109" t="s">
        <v>1</v>
      </c>
      <c r="BC4" s="109" t="s">
        <v>707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143</v>
      </c>
      <c r="BA5" s="109" t="s">
        <v>144</v>
      </c>
      <c r="BB5" s="109" t="s">
        <v>1</v>
      </c>
      <c r="BC5" s="109" t="s">
        <v>708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146</v>
      </c>
      <c r="BA6" s="109" t="s">
        <v>1</v>
      </c>
      <c r="BB6" s="109" t="s">
        <v>1</v>
      </c>
      <c r="BC6" s="109" t="s">
        <v>1040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424</v>
      </c>
      <c r="BA7" s="109" t="s">
        <v>425</v>
      </c>
      <c r="BB7" s="109" t="s">
        <v>1</v>
      </c>
      <c r="BC7" s="109" t="s">
        <v>690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421</v>
      </c>
      <c r="BA8" s="109" t="s">
        <v>422</v>
      </c>
      <c r="BB8" s="109" t="s">
        <v>1</v>
      </c>
      <c r="BC8" s="109" t="s">
        <v>691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1041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699</v>
      </c>
      <c r="BA9" s="109" t="s">
        <v>699</v>
      </c>
      <c r="BB9" s="109" t="s">
        <v>1</v>
      </c>
      <c r="BC9" s="109" t="s">
        <v>700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876</v>
      </c>
      <c r="BA10" s="109" t="s">
        <v>876</v>
      </c>
      <c r="BB10" s="109" t="s">
        <v>1</v>
      </c>
      <c r="BC10" s="109" t="s">
        <v>1042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140</v>
      </c>
      <c r="BA11" s="109" t="s">
        <v>140</v>
      </c>
      <c r="BB11" s="109" t="s">
        <v>1</v>
      </c>
      <c r="BC11" s="109" t="s">
        <v>1043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975</v>
      </c>
      <c r="BA12" s="109" t="s">
        <v>976</v>
      </c>
      <c r="BB12" s="109" t="s">
        <v>1</v>
      </c>
      <c r="BC12" s="109" t="s">
        <v>1044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ROUND((SUM(BE131:BE294)),  2)</f>
        <v>0</v>
      </c>
      <c r="G33" s="34"/>
      <c r="H33" s="34"/>
      <c r="I33" s="132">
        <v>0.21</v>
      </c>
      <c r="J33" s="131">
        <f>ROUND(((SUM(BE131:BE294))*I33),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ROUND((SUM(BF131:BF294)),  2)</f>
        <v>0</v>
      </c>
      <c r="G34" s="34"/>
      <c r="H34" s="34"/>
      <c r="I34" s="132">
        <v>0.15</v>
      </c>
      <c r="J34" s="131">
        <f>ROUND(((SUM(BF131:BF294))*I34),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ROUND((SUM(BG131:BG294)),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ROUND((SUM(BH131:BH294)),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ROUND((SUM(BI131:BI294)),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08 - 1.08 Sprchy hosté 1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J148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J190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J204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J206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J207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J227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430</v>
      </c>
      <c r="E107" s="172"/>
      <c r="F107" s="172"/>
      <c r="G107" s="172"/>
      <c r="H107" s="172"/>
      <c r="I107" s="173"/>
      <c r="J107" s="174">
        <f>J239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431</v>
      </c>
      <c r="E108" s="172"/>
      <c r="F108" s="172"/>
      <c r="G108" s="172"/>
      <c r="H108" s="172"/>
      <c r="I108" s="173"/>
      <c r="J108" s="174">
        <f>J251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710</v>
      </c>
      <c r="E109" s="172"/>
      <c r="F109" s="172"/>
      <c r="G109" s="172"/>
      <c r="H109" s="172"/>
      <c r="I109" s="173"/>
      <c r="J109" s="174">
        <f>J272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167</v>
      </c>
      <c r="E110" s="172"/>
      <c r="F110" s="172"/>
      <c r="G110" s="172"/>
      <c r="H110" s="172"/>
      <c r="I110" s="173"/>
      <c r="J110" s="174">
        <f>J275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168</v>
      </c>
      <c r="E111" s="172"/>
      <c r="F111" s="172"/>
      <c r="G111" s="172"/>
      <c r="H111" s="172"/>
      <c r="I111" s="173"/>
      <c r="J111" s="174">
        <f>J280</f>
        <v>0</v>
      </c>
      <c r="K111" s="170"/>
      <c r="L111" s="175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3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6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169</v>
      </c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34" t="str">
        <f>E7</f>
        <v>Stavební úpravy šaten a navazujících prostor TJ Milín č.p.319</v>
      </c>
      <c r="F121" s="335"/>
      <c r="G121" s="335"/>
      <c r="H121" s="335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152</v>
      </c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0" t="str">
        <f>E9</f>
        <v>08 - 1.08 Sprchy hosté 1</v>
      </c>
      <c r="F123" s="336"/>
      <c r="G123" s="336"/>
      <c r="H123" s="3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8" t="s">
        <v>22</v>
      </c>
      <c r="J125" s="66" t="str">
        <f>IF(J12="","",J12)</f>
        <v>16. 8. 2021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40.15" customHeight="1">
      <c r="A127" s="34"/>
      <c r="B127" s="35"/>
      <c r="C127" s="29" t="s">
        <v>24</v>
      </c>
      <c r="D127" s="36"/>
      <c r="E127" s="36"/>
      <c r="F127" s="27" t="str">
        <f>E15</f>
        <v>Obec Milín, 11. května 27, 262 31 Milín</v>
      </c>
      <c r="G127" s="36"/>
      <c r="H127" s="36"/>
      <c r="I127" s="118" t="s">
        <v>30</v>
      </c>
      <c r="J127" s="32" t="str">
        <f>E21</f>
        <v>Ing. Jan hašek, Kamenická 832, 262 72 Březnice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118" t="s">
        <v>33</v>
      </c>
      <c r="J128" s="32" t="str">
        <f>E24</f>
        <v>Ing. Jitka Dupalová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6"/>
      <c r="B130" s="177"/>
      <c r="C130" s="178" t="s">
        <v>170</v>
      </c>
      <c r="D130" s="179" t="s">
        <v>61</v>
      </c>
      <c r="E130" s="179" t="s">
        <v>57</v>
      </c>
      <c r="F130" s="179" t="s">
        <v>58</v>
      </c>
      <c r="G130" s="179" t="s">
        <v>171</v>
      </c>
      <c r="H130" s="179" t="s">
        <v>172</v>
      </c>
      <c r="I130" s="180" t="s">
        <v>173</v>
      </c>
      <c r="J130" s="181" t="s">
        <v>157</v>
      </c>
      <c r="K130" s="182" t="s">
        <v>174</v>
      </c>
      <c r="L130" s="183"/>
      <c r="M130" s="75" t="s">
        <v>1</v>
      </c>
      <c r="N130" s="76" t="s">
        <v>40</v>
      </c>
      <c r="O130" s="76" t="s">
        <v>175</v>
      </c>
      <c r="P130" s="76" t="s">
        <v>176</v>
      </c>
      <c r="Q130" s="76" t="s">
        <v>177</v>
      </c>
      <c r="R130" s="76" t="s">
        <v>178</v>
      </c>
      <c r="S130" s="76" t="s">
        <v>179</v>
      </c>
      <c r="T130" s="77" t="s">
        <v>180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4"/>
      <c r="B131" s="35"/>
      <c r="C131" s="82" t="s">
        <v>181</v>
      </c>
      <c r="D131" s="36"/>
      <c r="E131" s="36"/>
      <c r="F131" s="36"/>
      <c r="G131" s="36"/>
      <c r="H131" s="36"/>
      <c r="I131" s="116"/>
      <c r="J131" s="184">
        <f>BK131</f>
        <v>0</v>
      </c>
      <c r="K131" s="36"/>
      <c r="L131" s="39"/>
      <c r="M131" s="78"/>
      <c r="N131" s="185"/>
      <c r="O131" s="79"/>
      <c r="P131" s="186">
        <f>P132+P206</f>
        <v>0</v>
      </c>
      <c r="Q131" s="79"/>
      <c r="R131" s="186">
        <f>R132+R206</f>
        <v>6.543831009999999</v>
      </c>
      <c r="S131" s="79"/>
      <c r="T131" s="187">
        <f>T132+T206</f>
        <v>4.0144364999999995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159</v>
      </c>
      <c r="BK131" s="188">
        <f>BK132+BK206</f>
        <v>0</v>
      </c>
    </row>
    <row r="132" spans="1:65" s="12" customFormat="1" ht="25.9" customHeight="1">
      <c r="B132" s="189"/>
      <c r="C132" s="190"/>
      <c r="D132" s="191" t="s">
        <v>75</v>
      </c>
      <c r="E132" s="192" t="s">
        <v>182</v>
      </c>
      <c r="F132" s="192" t="s">
        <v>183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P133+P147+P148+P181+P190+P204</f>
        <v>0</v>
      </c>
      <c r="Q132" s="197"/>
      <c r="R132" s="198">
        <f>R133+R147+R148+R181+R190+R204</f>
        <v>6.022061589999999</v>
      </c>
      <c r="S132" s="197"/>
      <c r="T132" s="199">
        <f>T133+T147+T148+T181+T190+T204</f>
        <v>3.6179999999999994</v>
      </c>
      <c r="AR132" s="200" t="s">
        <v>84</v>
      </c>
      <c r="AT132" s="201" t="s">
        <v>75</v>
      </c>
      <c r="AU132" s="201" t="s">
        <v>76</v>
      </c>
      <c r="AY132" s="200" t="s">
        <v>184</v>
      </c>
      <c r="BK132" s="202">
        <f>BK133+BK147+BK148+BK181+BK190+BK204</f>
        <v>0</v>
      </c>
    </row>
    <row r="133" spans="1:65" s="12" customFormat="1" ht="22.9" customHeight="1">
      <c r="B133" s="189"/>
      <c r="C133" s="190"/>
      <c r="D133" s="191" t="s">
        <v>75</v>
      </c>
      <c r="E133" s="203" t="s">
        <v>84</v>
      </c>
      <c r="F133" s="203" t="s">
        <v>432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SUM(P134:P146)</f>
        <v>0</v>
      </c>
      <c r="Q133" s="197"/>
      <c r="R133" s="198">
        <f>SUM(R134:R146)</f>
        <v>0</v>
      </c>
      <c r="S133" s="197"/>
      <c r="T133" s="199">
        <f>SUM(T134:T146)</f>
        <v>0</v>
      </c>
      <c r="AR133" s="200" t="s">
        <v>84</v>
      </c>
      <c r="AT133" s="201" t="s">
        <v>75</v>
      </c>
      <c r="AU133" s="201" t="s">
        <v>84</v>
      </c>
      <c r="AY133" s="200" t="s">
        <v>184</v>
      </c>
      <c r="BK133" s="202">
        <f>SUM(BK134:BK146)</f>
        <v>0</v>
      </c>
    </row>
    <row r="134" spans="1:65" s="2" customFormat="1" ht="21.75" customHeight="1">
      <c r="A134" s="34"/>
      <c r="B134" s="35"/>
      <c r="C134" s="205" t="s">
        <v>84</v>
      </c>
      <c r="D134" s="205" t="s">
        <v>187</v>
      </c>
      <c r="E134" s="206" t="s">
        <v>433</v>
      </c>
      <c r="F134" s="207" t="s">
        <v>434</v>
      </c>
      <c r="G134" s="208" t="s">
        <v>435</v>
      </c>
      <c r="H134" s="209">
        <v>2.0099999999999998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1045</v>
      </c>
    </row>
    <row r="135" spans="1:65" s="13" customFormat="1" ht="11.25">
      <c r="B135" s="219"/>
      <c r="C135" s="220"/>
      <c r="D135" s="221" t="s">
        <v>193</v>
      </c>
      <c r="E135" s="222" t="s">
        <v>418</v>
      </c>
      <c r="F135" s="223" t="s">
        <v>437</v>
      </c>
      <c r="G135" s="220"/>
      <c r="H135" s="224">
        <v>2.0099999999999998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33" customHeight="1">
      <c r="A136" s="34"/>
      <c r="B136" s="35"/>
      <c r="C136" s="205" t="s">
        <v>86</v>
      </c>
      <c r="D136" s="205" t="s">
        <v>187</v>
      </c>
      <c r="E136" s="206" t="s">
        <v>438</v>
      </c>
      <c r="F136" s="207" t="s">
        <v>439</v>
      </c>
      <c r="G136" s="208" t="s">
        <v>435</v>
      </c>
      <c r="H136" s="209">
        <v>2.0099999999999998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1046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418</v>
      </c>
      <c r="G137" s="220"/>
      <c r="H137" s="224">
        <v>2.0099999999999998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33" customHeight="1">
      <c r="A138" s="34"/>
      <c r="B138" s="35"/>
      <c r="C138" s="205" t="s">
        <v>198</v>
      </c>
      <c r="D138" s="205" t="s">
        <v>187</v>
      </c>
      <c r="E138" s="206" t="s">
        <v>441</v>
      </c>
      <c r="F138" s="207" t="s">
        <v>442</v>
      </c>
      <c r="G138" s="208" t="s">
        <v>435</v>
      </c>
      <c r="H138" s="209">
        <v>2.0099999999999998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1047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418</v>
      </c>
      <c r="G139" s="220"/>
      <c r="H139" s="224">
        <v>2.0099999999999998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21.75" customHeight="1">
      <c r="A140" s="34"/>
      <c r="B140" s="35"/>
      <c r="C140" s="205" t="s">
        <v>191</v>
      </c>
      <c r="D140" s="205" t="s">
        <v>187</v>
      </c>
      <c r="E140" s="206" t="s">
        <v>444</v>
      </c>
      <c r="F140" s="207" t="s">
        <v>445</v>
      </c>
      <c r="G140" s="208" t="s">
        <v>435</v>
      </c>
      <c r="H140" s="209">
        <v>2.0099999999999998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1048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418</v>
      </c>
      <c r="G141" s="220"/>
      <c r="H141" s="224">
        <v>2.0099999999999998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207</v>
      </c>
      <c r="D142" s="205" t="s">
        <v>187</v>
      </c>
      <c r="E142" s="206" t="s">
        <v>447</v>
      </c>
      <c r="F142" s="207" t="s">
        <v>448</v>
      </c>
      <c r="G142" s="208" t="s">
        <v>243</v>
      </c>
      <c r="H142" s="209">
        <v>3.2160000000000002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1049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418</v>
      </c>
      <c r="G143" s="220"/>
      <c r="H143" s="224">
        <v>2.0099999999999998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13" customFormat="1" ht="11.25">
      <c r="B144" s="219"/>
      <c r="C144" s="220"/>
      <c r="D144" s="221" t="s">
        <v>193</v>
      </c>
      <c r="E144" s="220"/>
      <c r="F144" s="223" t="s">
        <v>716</v>
      </c>
      <c r="G144" s="220"/>
      <c r="H144" s="224">
        <v>3.2160000000000002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4</v>
      </c>
      <c r="AX144" s="13" t="s">
        <v>84</v>
      </c>
      <c r="AY144" s="230" t="s">
        <v>184</v>
      </c>
    </row>
    <row r="145" spans="1:65" s="2" customFormat="1" ht="16.5" customHeight="1">
      <c r="A145" s="34"/>
      <c r="B145" s="35"/>
      <c r="C145" s="205" t="s">
        <v>185</v>
      </c>
      <c r="D145" s="205" t="s">
        <v>187</v>
      </c>
      <c r="E145" s="206" t="s">
        <v>451</v>
      </c>
      <c r="F145" s="207" t="s">
        <v>452</v>
      </c>
      <c r="G145" s="208" t="s">
        <v>435</v>
      </c>
      <c r="H145" s="209">
        <v>2.0099999999999998</v>
      </c>
      <c r="I145" s="210"/>
      <c r="J145" s="211">
        <f>ROUND(I145*H145,2)</f>
        <v>0</v>
      </c>
      <c r="K145" s="212"/>
      <c r="L145" s="39"/>
      <c r="M145" s="213" t="s">
        <v>1</v>
      </c>
      <c r="N145" s="214" t="s">
        <v>41</v>
      </c>
      <c r="O145" s="71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191</v>
      </c>
      <c r="AT145" s="217" t="s">
        <v>187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1050</v>
      </c>
    </row>
    <row r="146" spans="1:65" s="13" customFormat="1" ht="11.25">
      <c r="B146" s="219"/>
      <c r="C146" s="220"/>
      <c r="D146" s="221" t="s">
        <v>193</v>
      </c>
      <c r="E146" s="222" t="s">
        <v>1</v>
      </c>
      <c r="F146" s="223" t="s">
        <v>418</v>
      </c>
      <c r="G146" s="220"/>
      <c r="H146" s="224">
        <v>2.0099999999999998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32</v>
      </c>
      <c r="AX146" s="13" t="s">
        <v>84</v>
      </c>
      <c r="AY146" s="230" t="s">
        <v>184</v>
      </c>
    </row>
    <row r="147" spans="1:65" s="12" customFormat="1" ht="22.9" customHeight="1">
      <c r="B147" s="189"/>
      <c r="C147" s="190"/>
      <c r="D147" s="191" t="s">
        <v>75</v>
      </c>
      <c r="E147" s="203" t="s">
        <v>198</v>
      </c>
      <c r="F147" s="203" t="s">
        <v>718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v>0</v>
      </c>
      <c r="Q147" s="197"/>
      <c r="R147" s="198">
        <v>0</v>
      </c>
      <c r="S147" s="197"/>
      <c r="T147" s="199">
        <v>0</v>
      </c>
      <c r="AR147" s="200" t="s">
        <v>84</v>
      </c>
      <c r="AT147" s="201" t="s">
        <v>75</v>
      </c>
      <c r="AU147" s="201" t="s">
        <v>84</v>
      </c>
      <c r="AY147" s="200" t="s">
        <v>184</v>
      </c>
      <c r="BK147" s="202">
        <v>0</v>
      </c>
    </row>
    <row r="148" spans="1:65" s="12" customFormat="1" ht="22.9" customHeight="1">
      <c r="B148" s="189"/>
      <c r="C148" s="190"/>
      <c r="D148" s="191" t="s">
        <v>75</v>
      </c>
      <c r="E148" s="203" t="s">
        <v>185</v>
      </c>
      <c r="F148" s="203" t="s">
        <v>186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SUM(P149:P180)</f>
        <v>0</v>
      </c>
      <c r="Q148" s="197"/>
      <c r="R148" s="198">
        <f>SUM(R149:R180)</f>
        <v>6.0203530899999986</v>
      </c>
      <c r="S148" s="197"/>
      <c r="T148" s="199">
        <f>SUM(T149:T180)</f>
        <v>0</v>
      </c>
      <c r="AR148" s="200" t="s">
        <v>84</v>
      </c>
      <c r="AT148" s="201" t="s">
        <v>75</v>
      </c>
      <c r="AU148" s="201" t="s">
        <v>84</v>
      </c>
      <c r="AY148" s="200" t="s">
        <v>184</v>
      </c>
      <c r="BK148" s="202">
        <f>SUM(BK149:BK180)</f>
        <v>0</v>
      </c>
    </row>
    <row r="149" spans="1:65" s="2" customFormat="1" ht="21.75" customHeight="1">
      <c r="A149" s="34"/>
      <c r="B149" s="35"/>
      <c r="C149" s="205" t="s">
        <v>215</v>
      </c>
      <c r="D149" s="205" t="s">
        <v>187</v>
      </c>
      <c r="E149" s="206" t="s">
        <v>188</v>
      </c>
      <c r="F149" s="207" t="s">
        <v>189</v>
      </c>
      <c r="G149" s="208" t="s">
        <v>190</v>
      </c>
      <c r="H149" s="209">
        <v>2.68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4.3800000000000002E-3</v>
      </c>
      <c r="R149" s="215">
        <f>Q149*H149</f>
        <v>1.1738400000000001E-2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1051</v>
      </c>
    </row>
    <row r="150" spans="1:65" s="13" customFormat="1" ht="11.25">
      <c r="B150" s="219"/>
      <c r="C150" s="220"/>
      <c r="D150" s="221" t="s">
        <v>193</v>
      </c>
      <c r="E150" s="222" t="s">
        <v>149</v>
      </c>
      <c r="F150" s="223" t="s">
        <v>724</v>
      </c>
      <c r="G150" s="220"/>
      <c r="H150" s="224">
        <v>2.68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2" customFormat="1" ht="21.75" customHeight="1">
      <c r="A151" s="34"/>
      <c r="B151" s="35"/>
      <c r="C151" s="205" t="s">
        <v>219</v>
      </c>
      <c r="D151" s="205" t="s">
        <v>187</v>
      </c>
      <c r="E151" s="206" t="s">
        <v>195</v>
      </c>
      <c r="F151" s="207" t="s">
        <v>196</v>
      </c>
      <c r="G151" s="208" t="s">
        <v>190</v>
      </c>
      <c r="H151" s="209">
        <v>2.0099999999999998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3.0000000000000001E-3</v>
      </c>
      <c r="R151" s="215">
        <f>Q151*H151</f>
        <v>6.0299999999999998E-3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1052</v>
      </c>
    </row>
    <row r="152" spans="1:65" s="13" customFormat="1" ht="11.25">
      <c r="B152" s="219"/>
      <c r="C152" s="220"/>
      <c r="D152" s="221" t="s">
        <v>193</v>
      </c>
      <c r="E152" s="222" t="s">
        <v>1</v>
      </c>
      <c r="F152" s="223" t="s">
        <v>1053</v>
      </c>
      <c r="G152" s="220"/>
      <c r="H152" s="224">
        <v>2.0099999999999998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224</v>
      </c>
      <c r="D153" s="205" t="s">
        <v>187</v>
      </c>
      <c r="E153" s="206" t="s">
        <v>199</v>
      </c>
      <c r="F153" s="207" t="s">
        <v>200</v>
      </c>
      <c r="G153" s="208" t="s">
        <v>190</v>
      </c>
      <c r="H153" s="209">
        <v>0.96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4.3800000000000002E-3</v>
      </c>
      <c r="R153" s="215">
        <f>Q153*H153</f>
        <v>4.2047999999999999E-3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1054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727</v>
      </c>
      <c r="G154" s="220"/>
      <c r="H154" s="224">
        <v>0.96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21.75" customHeight="1">
      <c r="A155" s="34"/>
      <c r="B155" s="35"/>
      <c r="C155" s="205" t="s">
        <v>111</v>
      </c>
      <c r="D155" s="205" t="s">
        <v>187</v>
      </c>
      <c r="E155" s="206" t="s">
        <v>203</v>
      </c>
      <c r="F155" s="207" t="s">
        <v>204</v>
      </c>
      <c r="G155" s="208" t="s">
        <v>190</v>
      </c>
      <c r="H155" s="209">
        <v>5.12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3.0000000000000001E-3</v>
      </c>
      <c r="R155" s="215">
        <f>Q155*H155</f>
        <v>1.536E-2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1055</v>
      </c>
    </row>
    <row r="156" spans="1:65" s="13" customFormat="1" ht="11.25">
      <c r="B156" s="219"/>
      <c r="C156" s="220"/>
      <c r="D156" s="221" t="s">
        <v>193</v>
      </c>
      <c r="E156" s="222" t="s">
        <v>146</v>
      </c>
      <c r="F156" s="223" t="s">
        <v>1056</v>
      </c>
      <c r="G156" s="220"/>
      <c r="H156" s="224">
        <v>5.12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32</v>
      </c>
      <c r="AX156" s="13" t="s">
        <v>84</v>
      </c>
      <c r="AY156" s="230" t="s">
        <v>184</v>
      </c>
    </row>
    <row r="157" spans="1:65" s="2" customFormat="1" ht="21.75" customHeight="1">
      <c r="A157" s="34"/>
      <c r="B157" s="35"/>
      <c r="C157" s="205" t="s">
        <v>114</v>
      </c>
      <c r="D157" s="205" t="s">
        <v>187</v>
      </c>
      <c r="E157" s="206" t="s">
        <v>377</v>
      </c>
      <c r="F157" s="207" t="s">
        <v>378</v>
      </c>
      <c r="G157" s="208" t="s">
        <v>190</v>
      </c>
      <c r="H157" s="209">
        <v>1.32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1.54E-2</v>
      </c>
      <c r="R157" s="215">
        <f>Q157*H157</f>
        <v>2.0328000000000002E-2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1057</v>
      </c>
    </row>
    <row r="158" spans="1:65" s="13" customFormat="1" ht="11.25">
      <c r="B158" s="219"/>
      <c r="C158" s="220"/>
      <c r="D158" s="221" t="s">
        <v>193</v>
      </c>
      <c r="E158" s="222" t="s">
        <v>1</v>
      </c>
      <c r="F158" s="223" t="s">
        <v>731</v>
      </c>
      <c r="G158" s="220"/>
      <c r="H158" s="224">
        <v>1.32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193</v>
      </c>
      <c r="AU158" s="230" t="s">
        <v>86</v>
      </c>
      <c r="AV158" s="13" t="s">
        <v>86</v>
      </c>
      <c r="AW158" s="13" t="s">
        <v>32</v>
      </c>
      <c r="AX158" s="13" t="s">
        <v>76</v>
      </c>
      <c r="AY158" s="230" t="s">
        <v>184</v>
      </c>
    </row>
    <row r="159" spans="1:65" s="14" customFormat="1" ht="11.25">
      <c r="B159" s="245"/>
      <c r="C159" s="246"/>
      <c r="D159" s="221" t="s">
        <v>193</v>
      </c>
      <c r="E159" s="247" t="s">
        <v>1</v>
      </c>
      <c r="F159" s="248" t="s">
        <v>385</v>
      </c>
      <c r="G159" s="246"/>
      <c r="H159" s="249">
        <v>1.32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AT159" s="255" t="s">
        <v>193</v>
      </c>
      <c r="AU159" s="255" t="s">
        <v>86</v>
      </c>
      <c r="AV159" s="14" t="s">
        <v>191</v>
      </c>
      <c r="AW159" s="14" t="s">
        <v>32</v>
      </c>
      <c r="AX159" s="14" t="s">
        <v>84</v>
      </c>
      <c r="AY159" s="255" t="s">
        <v>184</v>
      </c>
    </row>
    <row r="160" spans="1:65" s="2" customFormat="1" ht="16.5" customHeight="1">
      <c r="A160" s="34"/>
      <c r="B160" s="35"/>
      <c r="C160" s="205" t="s">
        <v>117</v>
      </c>
      <c r="D160" s="205" t="s">
        <v>187</v>
      </c>
      <c r="E160" s="206" t="s">
        <v>208</v>
      </c>
      <c r="F160" s="207" t="s">
        <v>209</v>
      </c>
      <c r="G160" s="208" t="s">
        <v>190</v>
      </c>
      <c r="H160" s="209">
        <v>0.96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5.1999999999999998E-3</v>
      </c>
      <c r="R160" s="215">
        <f>Q160*H160</f>
        <v>4.9919999999999999E-3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1058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727</v>
      </c>
      <c r="G161" s="220"/>
      <c r="H161" s="224">
        <v>0.96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76</v>
      </c>
      <c r="AY161" s="230" t="s">
        <v>184</v>
      </c>
    </row>
    <row r="162" spans="1:65" s="14" customFormat="1" ht="11.25">
      <c r="B162" s="245"/>
      <c r="C162" s="246"/>
      <c r="D162" s="221" t="s">
        <v>193</v>
      </c>
      <c r="E162" s="247" t="s">
        <v>1</v>
      </c>
      <c r="F162" s="248" t="s">
        <v>385</v>
      </c>
      <c r="G162" s="246"/>
      <c r="H162" s="249">
        <v>0.96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193</v>
      </c>
      <c r="AU162" s="255" t="s">
        <v>86</v>
      </c>
      <c r="AV162" s="14" t="s">
        <v>191</v>
      </c>
      <c r="AW162" s="14" t="s">
        <v>32</v>
      </c>
      <c r="AX162" s="14" t="s">
        <v>84</v>
      </c>
      <c r="AY162" s="255" t="s">
        <v>184</v>
      </c>
    </row>
    <row r="163" spans="1:65" s="2" customFormat="1" ht="16.5" customHeight="1">
      <c r="A163" s="34"/>
      <c r="B163" s="35"/>
      <c r="C163" s="205" t="s">
        <v>120</v>
      </c>
      <c r="D163" s="205" t="s">
        <v>187</v>
      </c>
      <c r="E163" s="206" t="s">
        <v>211</v>
      </c>
      <c r="F163" s="207" t="s">
        <v>212</v>
      </c>
      <c r="G163" s="208" t="s">
        <v>190</v>
      </c>
      <c r="H163" s="209">
        <v>10.050000000000001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191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191</v>
      </c>
      <c r="BM163" s="217" t="s">
        <v>1059</v>
      </c>
    </row>
    <row r="164" spans="1:65" s="13" customFormat="1" ht="11.25">
      <c r="B164" s="219"/>
      <c r="C164" s="220"/>
      <c r="D164" s="221" t="s">
        <v>193</v>
      </c>
      <c r="E164" s="222" t="s">
        <v>137</v>
      </c>
      <c r="F164" s="223" t="s">
        <v>734</v>
      </c>
      <c r="G164" s="220"/>
      <c r="H164" s="224">
        <v>10.050000000000001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84</v>
      </c>
      <c r="AY164" s="230" t="s">
        <v>184</v>
      </c>
    </row>
    <row r="165" spans="1:65" s="2" customFormat="1" ht="21.75" customHeight="1">
      <c r="A165" s="34"/>
      <c r="B165" s="35"/>
      <c r="C165" s="205" t="s">
        <v>123</v>
      </c>
      <c r="D165" s="205" t="s">
        <v>187</v>
      </c>
      <c r="E165" s="206" t="s">
        <v>216</v>
      </c>
      <c r="F165" s="207" t="s">
        <v>217</v>
      </c>
      <c r="G165" s="208" t="s">
        <v>190</v>
      </c>
      <c r="H165" s="209">
        <v>5.98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191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191</v>
      </c>
      <c r="BM165" s="217" t="s">
        <v>1060</v>
      </c>
    </row>
    <row r="166" spans="1:65" s="13" customFormat="1" ht="11.25">
      <c r="B166" s="219"/>
      <c r="C166" s="220"/>
      <c r="D166" s="221" t="s">
        <v>193</v>
      </c>
      <c r="E166" s="222" t="s">
        <v>1</v>
      </c>
      <c r="F166" s="223" t="s">
        <v>143</v>
      </c>
      <c r="G166" s="220"/>
      <c r="H166" s="224">
        <v>5.98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193</v>
      </c>
      <c r="AU166" s="230" t="s">
        <v>86</v>
      </c>
      <c r="AV166" s="13" t="s">
        <v>86</v>
      </c>
      <c r="AW166" s="13" t="s">
        <v>32</v>
      </c>
      <c r="AX166" s="13" t="s">
        <v>84</v>
      </c>
      <c r="AY166" s="230" t="s">
        <v>184</v>
      </c>
    </row>
    <row r="167" spans="1:65" s="2" customFormat="1" ht="21.75" customHeight="1">
      <c r="A167" s="34"/>
      <c r="B167" s="35"/>
      <c r="C167" s="205" t="s">
        <v>8</v>
      </c>
      <c r="D167" s="205" t="s">
        <v>187</v>
      </c>
      <c r="E167" s="206" t="s">
        <v>464</v>
      </c>
      <c r="F167" s="207" t="s">
        <v>465</v>
      </c>
      <c r="G167" s="208" t="s">
        <v>435</v>
      </c>
      <c r="H167" s="209">
        <v>0.60299999999999998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2.45329</v>
      </c>
      <c r="R167" s="215">
        <f>Q167*H167</f>
        <v>1.4793338699999998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191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191</v>
      </c>
      <c r="BM167" s="217" t="s">
        <v>1061</v>
      </c>
    </row>
    <row r="168" spans="1:65" s="13" customFormat="1" ht="11.25">
      <c r="B168" s="219"/>
      <c r="C168" s="220"/>
      <c r="D168" s="221" t="s">
        <v>193</v>
      </c>
      <c r="E168" s="222" t="s">
        <v>424</v>
      </c>
      <c r="F168" s="223" t="s">
        <v>737</v>
      </c>
      <c r="G168" s="220"/>
      <c r="H168" s="224">
        <v>0.60299999999999998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21.75" customHeight="1">
      <c r="A169" s="34"/>
      <c r="B169" s="35"/>
      <c r="C169" s="205" t="s">
        <v>128</v>
      </c>
      <c r="D169" s="205" t="s">
        <v>187</v>
      </c>
      <c r="E169" s="206" t="s">
        <v>468</v>
      </c>
      <c r="F169" s="207" t="s">
        <v>469</v>
      </c>
      <c r="G169" s="208" t="s">
        <v>435</v>
      </c>
      <c r="H169" s="209">
        <v>1.0049999999999999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2.2563399999999998</v>
      </c>
      <c r="R169" s="215">
        <f>Q169*H169</f>
        <v>2.2676216999999994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191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191</v>
      </c>
      <c r="BM169" s="217" t="s">
        <v>1062</v>
      </c>
    </row>
    <row r="170" spans="1:65" s="13" customFormat="1" ht="11.25">
      <c r="B170" s="219"/>
      <c r="C170" s="220"/>
      <c r="D170" s="221" t="s">
        <v>193</v>
      </c>
      <c r="E170" s="222" t="s">
        <v>421</v>
      </c>
      <c r="F170" s="223" t="s">
        <v>471</v>
      </c>
      <c r="G170" s="220"/>
      <c r="H170" s="224">
        <v>1.0049999999999999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21.75" customHeight="1">
      <c r="A171" s="34"/>
      <c r="B171" s="35"/>
      <c r="C171" s="205" t="s">
        <v>131</v>
      </c>
      <c r="D171" s="205" t="s">
        <v>187</v>
      </c>
      <c r="E171" s="206" t="s">
        <v>472</v>
      </c>
      <c r="F171" s="207" t="s">
        <v>473</v>
      </c>
      <c r="G171" s="208" t="s">
        <v>435</v>
      </c>
      <c r="H171" s="209">
        <v>1.0049999999999999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191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191</v>
      </c>
      <c r="BM171" s="217" t="s">
        <v>1063</v>
      </c>
    </row>
    <row r="172" spans="1:65" s="13" customFormat="1" ht="11.25">
      <c r="B172" s="219"/>
      <c r="C172" s="220"/>
      <c r="D172" s="221" t="s">
        <v>193</v>
      </c>
      <c r="E172" s="222" t="s">
        <v>1</v>
      </c>
      <c r="F172" s="223" t="s">
        <v>421</v>
      </c>
      <c r="G172" s="220"/>
      <c r="H172" s="224">
        <v>1.0049999999999999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193</v>
      </c>
      <c r="AU172" s="230" t="s">
        <v>86</v>
      </c>
      <c r="AV172" s="13" t="s">
        <v>86</v>
      </c>
      <c r="AW172" s="13" t="s">
        <v>32</v>
      </c>
      <c r="AX172" s="13" t="s">
        <v>84</v>
      </c>
      <c r="AY172" s="230" t="s">
        <v>184</v>
      </c>
    </row>
    <row r="173" spans="1:65" s="2" customFormat="1" ht="21.75" customHeight="1">
      <c r="A173" s="34"/>
      <c r="B173" s="35"/>
      <c r="C173" s="205" t="s">
        <v>134</v>
      </c>
      <c r="D173" s="205" t="s">
        <v>187</v>
      </c>
      <c r="E173" s="206" t="s">
        <v>475</v>
      </c>
      <c r="F173" s="207" t="s">
        <v>476</v>
      </c>
      <c r="G173" s="208" t="s">
        <v>435</v>
      </c>
      <c r="H173" s="209">
        <v>0.60299999999999998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6.0999999999999997E-4</v>
      </c>
      <c r="R173" s="215">
        <f>Q173*H173</f>
        <v>3.6782999999999998E-4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191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191</v>
      </c>
      <c r="BM173" s="217" t="s">
        <v>1064</v>
      </c>
    </row>
    <row r="174" spans="1:65" s="13" customFormat="1" ht="11.25">
      <c r="B174" s="219"/>
      <c r="C174" s="220"/>
      <c r="D174" s="221" t="s">
        <v>193</v>
      </c>
      <c r="E174" s="222" t="s">
        <v>1</v>
      </c>
      <c r="F174" s="223" t="s">
        <v>424</v>
      </c>
      <c r="G174" s="220"/>
      <c r="H174" s="224">
        <v>0.60299999999999998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32</v>
      </c>
      <c r="AX174" s="13" t="s">
        <v>84</v>
      </c>
      <c r="AY174" s="230" t="s">
        <v>184</v>
      </c>
    </row>
    <row r="175" spans="1:65" s="2" customFormat="1" ht="16.5" customHeight="1">
      <c r="A175" s="34"/>
      <c r="B175" s="35"/>
      <c r="C175" s="205" t="s">
        <v>268</v>
      </c>
      <c r="D175" s="205" t="s">
        <v>187</v>
      </c>
      <c r="E175" s="206" t="s">
        <v>478</v>
      </c>
      <c r="F175" s="207" t="s">
        <v>479</v>
      </c>
      <c r="G175" s="208" t="s">
        <v>243</v>
      </c>
      <c r="H175" s="209">
        <v>3.6999999999999998E-2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1.06277</v>
      </c>
      <c r="R175" s="215">
        <f>Q175*H175</f>
        <v>3.9322489999999995E-2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191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191</v>
      </c>
      <c r="BM175" s="217" t="s">
        <v>1065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481</v>
      </c>
      <c r="G176" s="220"/>
      <c r="H176" s="224">
        <v>3.6999999999999998E-2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33" customHeight="1">
      <c r="A177" s="34"/>
      <c r="B177" s="35"/>
      <c r="C177" s="205" t="s">
        <v>274</v>
      </c>
      <c r="D177" s="205" t="s">
        <v>187</v>
      </c>
      <c r="E177" s="206" t="s">
        <v>482</v>
      </c>
      <c r="F177" s="207" t="s">
        <v>483</v>
      </c>
      <c r="G177" s="208" t="s">
        <v>340</v>
      </c>
      <c r="H177" s="209">
        <v>12.7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2.0000000000000002E-5</v>
      </c>
      <c r="R177" s="215">
        <f>Q177*H177</f>
        <v>2.5399999999999999E-4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191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191</v>
      </c>
      <c r="BM177" s="217" t="s">
        <v>1066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699</v>
      </c>
      <c r="G178" s="220"/>
      <c r="H178" s="224">
        <v>12.7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21.75" customHeight="1">
      <c r="A179" s="34"/>
      <c r="B179" s="35"/>
      <c r="C179" s="205" t="s">
        <v>7</v>
      </c>
      <c r="D179" s="205" t="s">
        <v>187</v>
      </c>
      <c r="E179" s="206" t="s">
        <v>485</v>
      </c>
      <c r="F179" s="207" t="s">
        <v>486</v>
      </c>
      <c r="G179" s="208" t="s">
        <v>435</v>
      </c>
      <c r="H179" s="209">
        <v>1.0049999999999999</v>
      </c>
      <c r="I179" s="210"/>
      <c r="J179" s="211">
        <f>ROUND(I179*H179,2)</f>
        <v>0</v>
      </c>
      <c r="K179" s="212"/>
      <c r="L179" s="39"/>
      <c r="M179" s="213" t="s">
        <v>1</v>
      </c>
      <c r="N179" s="214" t="s">
        <v>41</v>
      </c>
      <c r="O179" s="71"/>
      <c r="P179" s="215">
        <f>O179*H179</f>
        <v>0</v>
      </c>
      <c r="Q179" s="215">
        <v>2.16</v>
      </c>
      <c r="R179" s="215">
        <f>Q179*H179</f>
        <v>2.1707999999999998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191</v>
      </c>
      <c r="AT179" s="217" t="s">
        <v>187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191</v>
      </c>
      <c r="BM179" s="217" t="s">
        <v>1067</v>
      </c>
    </row>
    <row r="180" spans="1:65" s="13" customFormat="1" ht="11.25">
      <c r="B180" s="219"/>
      <c r="C180" s="220"/>
      <c r="D180" s="221" t="s">
        <v>193</v>
      </c>
      <c r="E180" s="222" t="s">
        <v>1</v>
      </c>
      <c r="F180" s="223" t="s">
        <v>471</v>
      </c>
      <c r="G180" s="220"/>
      <c r="H180" s="224">
        <v>1.0049999999999999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193</v>
      </c>
      <c r="AU180" s="230" t="s">
        <v>86</v>
      </c>
      <c r="AV180" s="13" t="s">
        <v>86</v>
      </c>
      <c r="AW180" s="13" t="s">
        <v>32</v>
      </c>
      <c r="AX180" s="13" t="s">
        <v>84</v>
      </c>
      <c r="AY180" s="230" t="s">
        <v>184</v>
      </c>
    </row>
    <row r="181" spans="1:65" s="12" customFormat="1" ht="22.9" customHeight="1">
      <c r="B181" s="189"/>
      <c r="C181" s="190"/>
      <c r="D181" s="191" t="s">
        <v>75</v>
      </c>
      <c r="E181" s="203" t="s">
        <v>224</v>
      </c>
      <c r="F181" s="203" t="s">
        <v>229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SUM(P182:P189)</f>
        <v>0</v>
      </c>
      <c r="Q181" s="197"/>
      <c r="R181" s="198">
        <f>SUM(R182:R189)</f>
        <v>1.7084999999999999E-3</v>
      </c>
      <c r="S181" s="197"/>
      <c r="T181" s="199">
        <f>SUM(T182:T189)</f>
        <v>3.6179999999999994</v>
      </c>
      <c r="AR181" s="200" t="s">
        <v>84</v>
      </c>
      <c r="AT181" s="201" t="s">
        <v>75</v>
      </c>
      <c r="AU181" s="201" t="s">
        <v>84</v>
      </c>
      <c r="AY181" s="200" t="s">
        <v>184</v>
      </c>
      <c r="BK181" s="202">
        <f>SUM(BK182:BK189)</f>
        <v>0</v>
      </c>
    </row>
    <row r="182" spans="1:65" s="2" customFormat="1" ht="21.75" customHeight="1">
      <c r="A182" s="34"/>
      <c r="B182" s="35"/>
      <c r="C182" s="205" t="s">
        <v>282</v>
      </c>
      <c r="D182" s="205" t="s">
        <v>187</v>
      </c>
      <c r="E182" s="206" t="s">
        <v>230</v>
      </c>
      <c r="F182" s="207" t="s">
        <v>231</v>
      </c>
      <c r="G182" s="208" t="s">
        <v>190</v>
      </c>
      <c r="H182" s="209">
        <v>10.050000000000001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1.2999999999999999E-4</v>
      </c>
      <c r="R182" s="215">
        <f>Q182*H182</f>
        <v>1.3064999999999999E-3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191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1068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137</v>
      </c>
      <c r="G183" s="220"/>
      <c r="H183" s="224">
        <v>10.050000000000001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21.75" customHeight="1">
      <c r="A184" s="34"/>
      <c r="B184" s="35"/>
      <c r="C184" s="205" t="s">
        <v>288</v>
      </c>
      <c r="D184" s="205" t="s">
        <v>187</v>
      </c>
      <c r="E184" s="206" t="s">
        <v>233</v>
      </c>
      <c r="F184" s="207" t="s">
        <v>234</v>
      </c>
      <c r="G184" s="208" t="s">
        <v>190</v>
      </c>
      <c r="H184" s="209">
        <v>10.050000000000001</v>
      </c>
      <c r="I184" s="210"/>
      <c r="J184" s="211">
        <f>ROUND(I184*H184,2)</f>
        <v>0</v>
      </c>
      <c r="K184" s="212"/>
      <c r="L184" s="39"/>
      <c r="M184" s="213" t="s">
        <v>1</v>
      </c>
      <c r="N184" s="214" t="s">
        <v>41</v>
      </c>
      <c r="O184" s="71"/>
      <c r="P184" s="215">
        <f>O184*H184</f>
        <v>0</v>
      </c>
      <c r="Q184" s="215">
        <v>4.0000000000000003E-5</v>
      </c>
      <c r="R184" s="215">
        <f>Q184*H184</f>
        <v>4.0200000000000007E-4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191</v>
      </c>
      <c r="AT184" s="217" t="s">
        <v>187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191</v>
      </c>
      <c r="BM184" s="217" t="s">
        <v>1069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137</v>
      </c>
      <c r="G185" s="220"/>
      <c r="H185" s="224">
        <v>10.050000000000001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33" customHeight="1">
      <c r="A186" s="34"/>
      <c r="B186" s="35"/>
      <c r="C186" s="205" t="s">
        <v>292</v>
      </c>
      <c r="D186" s="205" t="s">
        <v>187</v>
      </c>
      <c r="E186" s="206" t="s">
        <v>492</v>
      </c>
      <c r="F186" s="207" t="s">
        <v>493</v>
      </c>
      <c r="G186" s="208" t="s">
        <v>435</v>
      </c>
      <c r="H186" s="209">
        <v>1.0049999999999999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0</v>
      </c>
      <c r="R186" s="215">
        <f>Q186*H186</f>
        <v>0</v>
      </c>
      <c r="S186" s="215">
        <v>2.2000000000000002</v>
      </c>
      <c r="T186" s="216">
        <f>S186*H186</f>
        <v>2.2109999999999999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191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191</v>
      </c>
      <c r="BM186" s="217" t="s">
        <v>1070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471</v>
      </c>
      <c r="G187" s="220"/>
      <c r="H187" s="224">
        <v>1.0049999999999999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21.75" customHeight="1">
      <c r="A188" s="34"/>
      <c r="B188" s="35"/>
      <c r="C188" s="205" t="s">
        <v>296</v>
      </c>
      <c r="D188" s="205" t="s">
        <v>187</v>
      </c>
      <c r="E188" s="206" t="s">
        <v>495</v>
      </c>
      <c r="F188" s="207" t="s">
        <v>496</v>
      </c>
      <c r="G188" s="208" t="s">
        <v>435</v>
      </c>
      <c r="H188" s="209">
        <v>1.0049999999999999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0</v>
      </c>
      <c r="R188" s="215">
        <f>Q188*H188</f>
        <v>0</v>
      </c>
      <c r="S188" s="215">
        <v>1.4</v>
      </c>
      <c r="T188" s="216">
        <f>S188*H188</f>
        <v>1.4069999999999998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191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191</v>
      </c>
      <c r="BM188" s="217" t="s">
        <v>1071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471</v>
      </c>
      <c r="G189" s="220"/>
      <c r="H189" s="224">
        <v>1.0049999999999999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12" customFormat="1" ht="22.9" customHeight="1">
      <c r="B190" s="189"/>
      <c r="C190" s="190"/>
      <c r="D190" s="191" t="s">
        <v>75</v>
      </c>
      <c r="E190" s="203" t="s">
        <v>239</v>
      </c>
      <c r="F190" s="203" t="s">
        <v>240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SUM(P191:P203)</f>
        <v>0</v>
      </c>
      <c r="Q190" s="197"/>
      <c r="R190" s="198">
        <f>SUM(R191:R203)</f>
        <v>0</v>
      </c>
      <c r="S190" s="197"/>
      <c r="T190" s="199">
        <f>SUM(T191:T203)</f>
        <v>0</v>
      </c>
      <c r="AR190" s="200" t="s">
        <v>84</v>
      </c>
      <c r="AT190" s="201" t="s">
        <v>75</v>
      </c>
      <c r="AU190" s="201" t="s">
        <v>84</v>
      </c>
      <c r="AY190" s="200" t="s">
        <v>184</v>
      </c>
      <c r="BK190" s="202">
        <f>SUM(BK191:BK203)</f>
        <v>0</v>
      </c>
    </row>
    <row r="191" spans="1:65" s="2" customFormat="1" ht="16.5" customHeight="1">
      <c r="A191" s="34"/>
      <c r="B191" s="35"/>
      <c r="C191" s="205" t="s">
        <v>300</v>
      </c>
      <c r="D191" s="205" t="s">
        <v>187</v>
      </c>
      <c r="E191" s="206" t="s">
        <v>241</v>
      </c>
      <c r="F191" s="207" t="s">
        <v>242</v>
      </c>
      <c r="G191" s="208" t="s">
        <v>243</v>
      </c>
      <c r="H191" s="209">
        <v>4.0140000000000002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191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191</v>
      </c>
      <c r="BM191" s="217" t="s">
        <v>1072</v>
      </c>
    </row>
    <row r="192" spans="1:65" s="2" customFormat="1" ht="16.5" customHeight="1">
      <c r="A192" s="34"/>
      <c r="B192" s="35"/>
      <c r="C192" s="205" t="s">
        <v>304</v>
      </c>
      <c r="D192" s="205" t="s">
        <v>187</v>
      </c>
      <c r="E192" s="206" t="s">
        <v>505</v>
      </c>
      <c r="F192" s="207" t="s">
        <v>246</v>
      </c>
      <c r="G192" s="208" t="s">
        <v>243</v>
      </c>
      <c r="H192" s="209">
        <v>4.0140000000000002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191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191</v>
      </c>
      <c r="BM192" s="217" t="s">
        <v>1073</v>
      </c>
    </row>
    <row r="193" spans="1:65" s="2" customFormat="1" ht="21.75" customHeight="1">
      <c r="A193" s="34"/>
      <c r="B193" s="35"/>
      <c r="C193" s="205" t="s">
        <v>308</v>
      </c>
      <c r="D193" s="205" t="s">
        <v>187</v>
      </c>
      <c r="E193" s="206" t="s">
        <v>248</v>
      </c>
      <c r="F193" s="207" t="s">
        <v>249</v>
      </c>
      <c r="G193" s="208" t="s">
        <v>243</v>
      </c>
      <c r="H193" s="209">
        <v>4.0140000000000002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1074</v>
      </c>
    </row>
    <row r="194" spans="1:65" s="2" customFormat="1" ht="21.75" customHeight="1">
      <c r="A194" s="34"/>
      <c r="B194" s="35"/>
      <c r="C194" s="205" t="s">
        <v>312</v>
      </c>
      <c r="D194" s="205" t="s">
        <v>187</v>
      </c>
      <c r="E194" s="206" t="s">
        <v>251</v>
      </c>
      <c r="F194" s="207" t="s">
        <v>252</v>
      </c>
      <c r="G194" s="208" t="s">
        <v>243</v>
      </c>
      <c r="H194" s="209">
        <v>36.125999999999998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191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191</v>
      </c>
      <c r="BM194" s="217" t="s">
        <v>1075</v>
      </c>
    </row>
    <row r="195" spans="1:65" s="13" customFormat="1" ht="11.25">
      <c r="B195" s="219"/>
      <c r="C195" s="220"/>
      <c r="D195" s="221" t="s">
        <v>193</v>
      </c>
      <c r="E195" s="220"/>
      <c r="F195" s="223" t="s">
        <v>1076</v>
      </c>
      <c r="G195" s="220"/>
      <c r="H195" s="224">
        <v>36.125999999999998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193</v>
      </c>
      <c r="AU195" s="230" t="s">
        <v>86</v>
      </c>
      <c r="AV195" s="13" t="s">
        <v>86</v>
      </c>
      <c r="AW195" s="13" t="s">
        <v>4</v>
      </c>
      <c r="AX195" s="13" t="s">
        <v>84</v>
      </c>
      <c r="AY195" s="230" t="s">
        <v>184</v>
      </c>
    </row>
    <row r="196" spans="1:65" s="2" customFormat="1" ht="21.75" customHeight="1">
      <c r="A196" s="34"/>
      <c r="B196" s="35"/>
      <c r="C196" s="205" t="s">
        <v>318</v>
      </c>
      <c r="D196" s="205" t="s">
        <v>187</v>
      </c>
      <c r="E196" s="206" t="s">
        <v>510</v>
      </c>
      <c r="F196" s="207" t="s">
        <v>511</v>
      </c>
      <c r="G196" s="208" t="s">
        <v>243</v>
      </c>
      <c r="H196" s="209">
        <v>2.2109999999999999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1077</v>
      </c>
    </row>
    <row r="197" spans="1:65" s="13" customFormat="1" ht="11.25">
      <c r="B197" s="219"/>
      <c r="C197" s="220"/>
      <c r="D197" s="221" t="s">
        <v>193</v>
      </c>
      <c r="E197" s="222" t="s">
        <v>1</v>
      </c>
      <c r="F197" s="223" t="s">
        <v>762</v>
      </c>
      <c r="G197" s="220"/>
      <c r="H197" s="224">
        <v>2.2109999999999999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193</v>
      </c>
      <c r="AU197" s="230" t="s">
        <v>86</v>
      </c>
      <c r="AV197" s="13" t="s">
        <v>86</v>
      </c>
      <c r="AW197" s="13" t="s">
        <v>32</v>
      </c>
      <c r="AX197" s="13" t="s">
        <v>84</v>
      </c>
      <c r="AY197" s="230" t="s">
        <v>184</v>
      </c>
    </row>
    <row r="198" spans="1:65" s="2" customFormat="1" ht="21.75" customHeight="1">
      <c r="A198" s="34"/>
      <c r="B198" s="35"/>
      <c r="C198" s="205" t="s">
        <v>323</v>
      </c>
      <c r="D198" s="205" t="s">
        <v>187</v>
      </c>
      <c r="E198" s="206" t="s">
        <v>255</v>
      </c>
      <c r="F198" s="207" t="s">
        <v>256</v>
      </c>
      <c r="G198" s="208" t="s">
        <v>243</v>
      </c>
      <c r="H198" s="209">
        <v>0.35599999999999998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1078</v>
      </c>
    </row>
    <row r="199" spans="1:65" s="13" customFormat="1" ht="11.25">
      <c r="B199" s="219"/>
      <c r="C199" s="220"/>
      <c r="D199" s="221" t="s">
        <v>193</v>
      </c>
      <c r="E199" s="222" t="s">
        <v>1</v>
      </c>
      <c r="F199" s="223" t="s">
        <v>1079</v>
      </c>
      <c r="G199" s="220"/>
      <c r="H199" s="224">
        <v>0.35599999999999998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193</v>
      </c>
      <c r="AU199" s="230" t="s">
        <v>86</v>
      </c>
      <c r="AV199" s="13" t="s">
        <v>86</v>
      </c>
      <c r="AW199" s="13" t="s">
        <v>32</v>
      </c>
      <c r="AX199" s="13" t="s">
        <v>84</v>
      </c>
      <c r="AY199" s="230" t="s">
        <v>184</v>
      </c>
    </row>
    <row r="200" spans="1:65" s="2" customFormat="1" ht="21.75" customHeight="1">
      <c r="A200" s="34"/>
      <c r="B200" s="35"/>
      <c r="C200" s="205" t="s">
        <v>280</v>
      </c>
      <c r="D200" s="205" t="s">
        <v>187</v>
      </c>
      <c r="E200" s="206" t="s">
        <v>516</v>
      </c>
      <c r="F200" s="207" t="s">
        <v>517</v>
      </c>
      <c r="G200" s="208" t="s">
        <v>243</v>
      </c>
      <c r="H200" s="209">
        <v>1.407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1080</v>
      </c>
    </row>
    <row r="201" spans="1:65" s="13" customFormat="1" ht="11.25">
      <c r="B201" s="219"/>
      <c r="C201" s="220"/>
      <c r="D201" s="221" t="s">
        <v>193</v>
      </c>
      <c r="E201" s="222" t="s">
        <v>1</v>
      </c>
      <c r="F201" s="223" t="s">
        <v>770</v>
      </c>
      <c r="G201" s="220"/>
      <c r="H201" s="224">
        <v>1.407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193</v>
      </c>
      <c r="AU201" s="230" t="s">
        <v>86</v>
      </c>
      <c r="AV201" s="13" t="s">
        <v>86</v>
      </c>
      <c r="AW201" s="13" t="s">
        <v>32</v>
      </c>
      <c r="AX201" s="13" t="s">
        <v>84</v>
      </c>
      <c r="AY201" s="230" t="s">
        <v>184</v>
      </c>
    </row>
    <row r="202" spans="1:65" s="2" customFormat="1" ht="21.75" customHeight="1">
      <c r="A202" s="34"/>
      <c r="B202" s="35"/>
      <c r="C202" s="205" t="s">
        <v>331</v>
      </c>
      <c r="D202" s="205" t="s">
        <v>187</v>
      </c>
      <c r="E202" s="206" t="s">
        <v>520</v>
      </c>
      <c r="F202" s="207" t="s">
        <v>521</v>
      </c>
      <c r="G202" s="208" t="s">
        <v>243</v>
      </c>
      <c r="H202" s="209">
        <v>0.04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191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191</v>
      </c>
      <c r="BM202" s="217" t="s">
        <v>1081</v>
      </c>
    </row>
    <row r="203" spans="1:65" s="13" customFormat="1" ht="11.25">
      <c r="B203" s="219"/>
      <c r="C203" s="220"/>
      <c r="D203" s="221" t="s">
        <v>193</v>
      </c>
      <c r="E203" s="222" t="s">
        <v>1</v>
      </c>
      <c r="F203" s="223" t="s">
        <v>394</v>
      </c>
      <c r="G203" s="220"/>
      <c r="H203" s="224">
        <v>0.04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32</v>
      </c>
      <c r="AX203" s="13" t="s">
        <v>84</v>
      </c>
      <c r="AY203" s="230" t="s">
        <v>184</v>
      </c>
    </row>
    <row r="204" spans="1:65" s="12" customFormat="1" ht="22.9" customHeight="1">
      <c r="B204" s="189"/>
      <c r="C204" s="190"/>
      <c r="D204" s="191" t="s">
        <v>75</v>
      </c>
      <c r="E204" s="203" t="s">
        <v>259</v>
      </c>
      <c r="F204" s="203" t="s">
        <v>260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P205</f>
        <v>0</v>
      </c>
      <c r="Q204" s="197"/>
      <c r="R204" s="198">
        <f>R205</f>
        <v>0</v>
      </c>
      <c r="S204" s="197"/>
      <c r="T204" s="199">
        <f>T205</f>
        <v>0</v>
      </c>
      <c r="AR204" s="200" t="s">
        <v>84</v>
      </c>
      <c r="AT204" s="201" t="s">
        <v>75</v>
      </c>
      <c r="AU204" s="201" t="s">
        <v>84</v>
      </c>
      <c r="AY204" s="200" t="s">
        <v>184</v>
      </c>
      <c r="BK204" s="202">
        <f>BK205</f>
        <v>0</v>
      </c>
    </row>
    <row r="205" spans="1:65" s="2" customFormat="1" ht="16.5" customHeight="1">
      <c r="A205" s="34"/>
      <c r="B205" s="35"/>
      <c r="C205" s="205" t="s">
        <v>337</v>
      </c>
      <c r="D205" s="205" t="s">
        <v>187</v>
      </c>
      <c r="E205" s="206" t="s">
        <v>261</v>
      </c>
      <c r="F205" s="207" t="s">
        <v>262</v>
      </c>
      <c r="G205" s="208" t="s">
        <v>243</v>
      </c>
      <c r="H205" s="209">
        <v>6.0220000000000002</v>
      </c>
      <c r="I205" s="210"/>
      <c r="J205" s="211">
        <f>ROUND(I205*H205,2)</f>
        <v>0</v>
      </c>
      <c r="K205" s="212"/>
      <c r="L205" s="39"/>
      <c r="M205" s="213" t="s">
        <v>1</v>
      </c>
      <c r="N205" s="214" t="s">
        <v>41</v>
      </c>
      <c r="O205" s="71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191</v>
      </c>
      <c r="AT205" s="217" t="s">
        <v>187</v>
      </c>
      <c r="AU205" s="217" t="s">
        <v>86</v>
      </c>
      <c r="AY205" s="17" t="s">
        <v>184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191</v>
      </c>
      <c r="BM205" s="217" t="s">
        <v>1082</v>
      </c>
    </row>
    <row r="206" spans="1:65" s="12" customFormat="1" ht="25.9" customHeight="1">
      <c r="B206" s="189"/>
      <c r="C206" s="190"/>
      <c r="D206" s="191" t="s">
        <v>75</v>
      </c>
      <c r="E206" s="192" t="s">
        <v>264</v>
      </c>
      <c r="F206" s="192" t="s">
        <v>265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P207+P227+P239+P251+P272+P275+P280</f>
        <v>0</v>
      </c>
      <c r="Q206" s="197"/>
      <c r="R206" s="198">
        <f>R207+R227+R239+R251+R272+R275+R280</f>
        <v>0.52176941999999993</v>
      </c>
      <c r="S206" s="197"/>
      <c r="T206" s="199">
        <f>T207+T227+T239+T251+T272+T275+T280</f>
        <v>0.39643650000000002</v>
      </c>
      <c r="AR206" s="200" t="s">
        <v>86</v>
      </c>
      <c r="AT206" s="201" t="s">
        <v>75</v>
      </c>
      <c r="AU206" s="201" t="s">
        <v>76</v>
      </c>
      <c r="AY206" s="200" t="s">
        <v>184</v>
      </c>
      <c r="BK206" s="202">
        <f>BK207+BK227+BK239+BK251+BK272+BK275+BK280</f>
        <v>0</v>
      </c>
    </row>
    <row r="207" spans="1:65" s="12" customFormat="1" ht="22.9" customHeight="1">
      <c r="B207" s="189"/>
      <c r="C207" s="190"/>
      <c r="D207" s="191" t="s">
        <v>75</v>
      </c>
      <c r="E207" s="203" t="s">
        <v>525</v>
      </c>
      <c r="F207" s="203" t="s">
        <v>526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SUM(P208:P226)</f>
        <v>0</v>
      </c>
      <c r="Q207" s="197"/>
      <c r="R207" s="198">
        <f>SUM(R208:R226)</f>
        <v>8.6447799999999991E-2</v>
      </c>
      <c r="S207" s="197"/>
      <c r="T207" s="199">
        <f>SUM(T208:T226)</f>
        <v>4.0200000000000007E-2</v>
      </c>
      <c r="AR207" s="200" t="s">
        <v>86</v>
      </c>
      <c r="AT207" s="201" t="s">
        <v>75</v>
      </c>
      <c r="AU207" s="201" t="s">
        <v>84</v>
      </c>
      <c r="AY207" s="200" t="s">
        <v>184</v>
      </c>
      <c r="BK207" s="202">
        <f>SUM(BK208:BK226)</f>
        <v>0</v>
      </c>
    </row>
    <row r="208" spans="1:65" s="2" customFormat="1" ht="21.75" customHeight="1">
      <c r="A208" s="34"/>
      <c r="B208" s="35"/>
      <c r="C208" s="205" t="s">
        <v>343</v>
      </c>
      <c r="D208" s="205" t="s">
        <v>187</v>
      </c>
      <c r="E208" s="206" t="s">
        <v>527</v>
      </c>
      <c r="F208" s="207" t="s">
        <v>528</v>
      </c>
      <c r="G208" s="208" t="s">
        <v>190</v>
      </c>
      <c r="H208" s="209">
        <v>10.050000000000001</v>
      </c>
      <c r="I208" s="210"/>
      <c r="J208" s="211">
        <f>ROUND(I208*H208,2)</f>
        <v>0</v>
      </c>
      <c r="K208" s="212"/>
      <c r="L208" s="39"/>
      <c r="M208" s="213" t="s">
        <v>1</v>
      </c>
      <c r="N208" s="214" t="s">
        <v>41</v>
      </c>
      <c r="O208" s="71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128</v>
      </c>
      <c r="AT208" s="217" t="s">
        <v>187</v>
      </c>
      <c r="AU208" s="217" t="s">
        <v>86</v>
      </c>
      <c r="AY208" s="17" t="s">
        <v>184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7" t="s">
        <v>84</v>
      </c>
      <c r="BK208" s="218">
        <f>ROUND(I208*H208,2)</f>
        <v>0</v>
      </c>
      <c r="BL208" s="17" t="s">
        <v>128</v>
      </c>
      <c r="BM208" s="217" t="s">
        <v>1083</v>
      </c>
    </row>
    <row r="209" spans="1:65" s="13" customFormat="1" ht="11.25">
      <c r="B209" s="219"/>
      <c r="C209" s="220"/>
      <c r="D209" s="221" t="s">
        <v>193</v>
      </c>
      <c r="E209" s="222" t="s">
        <v>1</v>
      </c>
      <c r="F209" s="223" t="s">
        <v>137</v>
      </c>
      <c r="G209" s="220"/>
      <c r="H209" s="224">
        <v>10.050000000000001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193</v>
      </c>
      <c r="AU209" s="230" t="s">
        <v>86</v>
      </c>
      <c r="AV209" s="13" t="s">
        <v>86</v>
      </c>
      <c r="AW209" s="13" t="s">
        <v>32</v>
      </c>
      <c r="AX209" s="13" t="s">
        <v>84</v>
      </c>
      <c r="AY209" s="230" t="s">
        <v>184</v>
      </c>
    </row>
    <row r="210" spans="1:65" s="2" customFormat="1" ht="16.5" customHeight="1">
      <c r="A210" s="34"/>
      <c r="B210" s="35"/>
      <c r="C210" s="231" t="s">
        <v>347</v>
      </c>
      <c r="D210" s="231" t="s">
        <v>225</v>
      </c>
      <c r="E210" s="232" t="s">
        <v>530</v>
      </c>
      <c r="F210" s="233" t="s">
        <v>531</v>
      </c>
      <c r="G210" s="234" t="s">
        <v>243</v>
      </c>
      <c r="H210" s="235">
        <v>3.0000000000000001E-3</v>
      </c>
      <c r="I210" s="236"/>
      <c r="J210" s="237">
        <f>ROUND(I210*H210,2)</f>
        <v>0</v>
      </c>
      <c r="K210" s="238"/>
      <c r="L210" s="239"/>
      <c r="M210" s="240" t="s">
        <v>1</v>
      </c>
      <c r="N210" s="241" t="s">
        <v>41</v>
      </c>
      <c r="O210" s="71"/>
      <c r="P210" s="215">
        <f>O210*H210</f>
        <v>0</v>
      </c>
      <c r="Q210" s="215">
        <v>1</v>
      </c>
      <c r="R210" s="215">
        <f>Q210*H210</f>
        <v>3.0000000000000001E-3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280</v>
      </c>
      <c r="AT210" s="217" t="s">
        <v>225</v>
      </c>
      <c r="AU210" s="217" t="s">
        <v>86</v>
      </c>
      <c r="AY210" s="17" t="s">
        <v>184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7" t="s">
        <v>84</v>
      </c>
      <c r="BK210" s="218">
        <f>ROUND(I210*H210,2)</f>
        <v>0</v>
      </c>
      <c r="BL210" s="17" t="s">
        <v>128</v>
      </c>
      <c r="BM210" s="217" t="s">
        <v>1084</v>
      </c>
    </row>
    <row r="211" spans="1:65" s="13" customFormat="1" ht="11.25">
      <c r="B211" s="219"/>
      <c r="C211" s="220"/>
      <c r="D211" s="221" t="s">
        <v>193</v>
      </c>
      <c r="E211" s="220"/>
      <c r="F211" s="223" t="s">
        <v>775</v>
      </c>
      <c r="G211" s="220"/>
      <c r="H211" s="224">
        <v>3.0000000000000001E-3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193</v>
      </c>
      <c r="AU211" s="230" t="s">
        <v>86</v>
      </c>
      <c r="AV211" s="13" t="s">
        <v>86</v>
      </c>
      <c r="AW211" s="13" t="s">
        <v>4</v>
      </c>
      <c r="AX211" s="13" t="s">
        <v>84</v>
      </c>
      <c r="AY211" s="230" t="s">
        <v>184</v>
      </c>
    </row>
    <row r="212" spans="1:65" s="2" customFormat="1" ht="21.75" customHeight="1">
      <c r="A212" s="34"/>
      <c r="B212" s="35"/>
      <c r="C212" s="205" t="s">
        <v>352</v>
      </c>
      <c r="D212" s="205" t="s">
        <v>187</v>
      </c>
      <c r="E212" s="206" t="s">
        <v>534</v>
      </c>
      <c r="F212" s="207" t="s">
        <v>535</v>
      </c>
      <c r="G212" s="208" t="s">
        <v>190</v>
      </c>
      <c r="H212" s="209">
        <v>2.54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128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128</v>
      </c>
      <c r="BM212" s="217" t="s">
        <v>1085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777</v>
      </c>
      <c r="G213" s="220"/>
      <c r="H213" s="224">
        <v>2.54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84</v>
      </c>
      <c r="AY213" s="230" t="s">
        <v>184</v>
      </c>
    </row>
    <row r="214" spans="1:65" s="2" customFormat="1" ht="16.5" customHeight="1">
      <c r="A214" s="34"/>
      <c r="B214" s="35"/>
      <c r="C214" s="231" t="s">
        <v>357</v>
      </c>
      <c r="D214" s="231" t="s">
        <v>225</v>
      </c>
      <c r="E214" s="232" t="s">
        <v>530</v>
      </c>
      <c r="F214" s="233" t="s">
        <v>531</v>
      </c>
      <c r="G214" s="234" t="s">
        <v>243</v>
      </c>
      <c r="H214" s="235">
        <v>1E-3</v>
      </c>
      <c r="I214" s="236"/>
      <c r="J214" s="237">
        <f>ROUND(I214*H214,2)</f>
        <v>0</v>
      </c>
      <c r="K214" s="238"/>
      <c r="L214" s="239"/>
      <c r="M214" s="240" t="s">
        <v>1</v>
      </c>
      <c r="N214" s="241" t="s">
        <v>41</v>
      </c>
      <c r="O214" s="71"/>
      <c r="P214" s="215">
        <f>O214*H214</f>
        <v>0</v>
      </c>
      <c r="Q214" s="215">
        <v>1</v>
      </c>
      <c r="R214" s="215">
        <f>Q214*H214</f>
        <v>1E-3</v>
      </c>
      <c r="S214" s="215">
        <v>0</v>
      </c>
      <c r="T214" s="21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7" t="s">
        <v>280</v>
      </c>
      <c r="AT214" s="217" t="s">
        <v>225</v>
      </c>
      <c r="AU214" s="217" t="s">
        <v>86</v>
      </c>
      <c r="AY214" s="17" t="s">
        <v>184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128</v>
      </c>
      <c r="BM214" s="217" t="s">
        <v>1086</v>
      </c>
    </row>
    <row r="215" spans="1:65" s="13" customFormat="1" ht="11.25">
      <c r="B215" s="219"/>
      <c r="C215" s="220"/>
      <c r="D215" s="221" t="s">
        <v>193</v>
      </c>
      <c r="E215" s="220"/>
      <c r="F215" s="223" t="s">
        <v>779</v>
      </c>
      <c r="G215" s="220"/>
      <c r="H215" s="224">
        <v>1E-3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193</v>
      </c>
      <c r="AU215" s="230" t="s">
        <v>86</v>
      </c>
      <c r="AV215" s="13" t="s">
        <v>86</v>
      </c>
      <c r="AW215" s="13" t="s">
        <v>4</v>
      </c>
      <c r="AX215" s="13" t="s">
        <v>84</v>
      </c>
      <c r="AY215" s="230" t="s">
        <v>184</v>
      </c>
    </row>
    <row r="216" spans="1:65" s="2" customFormat="1" ht="16.5" customHeight="1">
      <c r="A216" s="34"/>
      <c r="B216" s="35"/>
      <c r="C216" s="205" t="s">
        <v>360</v>
      </c>
      <c r="D216" s="205" t="s">
        <v>187</v>
      </c>
      <c r="E216" s="206" t="s">
        <v>542</v>
      </c>
      <c r="F216" s="207" t="s">
        <v>543</v>
      </c>
      <c r="G216" s="208" t="s">
        <v>190</v>
      </c>
      <c r="H216" s="209">
        <v>10.050000000000001</v>
      </c>
      <c r="I216" s="210"/>
      <c r="J216" s="211">
        <f>ROUND(I216*H216,2)</f>
        <v>0</v>
      </c>
      <c r="K216" s="212"/>
      <c r="L216" s="39"/>
      <c r="M216" s="213" t="s">
        <v>1</v>
      </c>
      <c r="N216" s="214" t="s">
        <v>41</v>
      </c>
      <c r="O216" s="71"/>
      <c r="P216" s="215">
        <f>O216*H216</f>
        <v>0</v>
      </c>
      <c r="Q216" s="215">
        <v>0</v>
      </c>
      <c r="R216" s="215">
        <f>Q216*H216</f>
        <v>0</v>
      </c>
      <c r="S216" s="215">
        <v>4.0000000000000001E-3</v>
      </c>
      <c r="T216" s="216">
        <f>S216*H216</f>
        <v>4.0200000000000007E-2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7" t="s">
        <v>128</v>
      </c>
      <c r="AT216" s="217" t="s">
        <v>187</v>
      </c>
      <c r="AU216" s="217" t="s">
        <v>86</v>
      </c>
      <c r="AY216" s="17" t="s">
        <v>184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84</v>
      </c>
      <c r="BK216" s="218">
        <f>ROUND(I216*H216,2)</f>
        <v>0</v>
      </c>
      <c r="BL216" s="17" t="s">
        <v>128</v>
      </c>
      <c r="BM216" s="217" t="s">
        <v>1087</v>
      </c>
    </row>
    <row r="217" spans="1:65" s="13" customFormat="1" ht="11.25">
      <c r="B217" s="219"/>
      <c r="C217" s="220"/>
      <c r="D217" s="221" t="s">
        <v>193</v>
      </c>
      <c r="E217" s="222" t="s">
        <v>1</v>
      </c>
      <c r="F217" s="223" t="s">
        <v>137</v>
      </c>
      <c r="G217" s="220"/>
      <c r="H217" s="224">
        <v>10.050000000000001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193</v>
      </c>
      <c r="AU217" s="230" t="s">
        <v>86</v>
      </c>
      <c r="AV217" s="13" t="s">
        <v>86</v>
      </c>
      <c r="AW217" s="13" t="s">
        <v>32</v>
      </c>
      <c r="AX217" s="13" t="s">
        <v>84</v>
      </c>
      <c r="AY217" s="230" t="s">
        <v>184</v>
      </c>
    </row>
    <row r="218" spans="1:65" s="2" customFormat="1" ht="21.75" customHeight="1">
      <c r="A218" s="34"/>
      <c r="B218" s="35"/>
      <c r="C218" s="205" t="s">
        <v>364</v>
      </c>
      <c r="D218" s="205" t="s">
        <v>187</v>
      </c>
      <c r="E218" s="206" t="s">
        <v>546</v>
      </c>
      <c r="F218" s="207" t="s">
        <v>547</v>
      </c>
      <c r="G218" s="208" t="s">
        <v>190</v>
      </c>
      <c r="H218" s="209">
        <v>10.050000000000001</v>
      </c>
      <c r="I218" s="210"/>
      <c r="J218" s="211">
        <f>ROUND(I218*H218,2)</f>
        <v>0</v>
      </c>
      <c r="K218" s="212"/>
      <c r="L218" s="39"/>
      <c r="M218" s="213" t="s">
        <v>1</v>
      </c>
      <c r="N218" s="214" t="s">
        <v>41</v>
      </c>
      <c r="O218" s="71"/>
      <c r="P218" s="215">
        <f>O218*H218</f>
        <v>0</v>
      </c>
      <c r="Q218" s="215">
        <v>4.0000000000000002E-4</v>
      </c>
      <c r="R218" s="215">
        <f>Q218*H218</f>
        <v>4.0200000000000001E-3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128</v>
      </c>
      <c r="AT218" s="217" t="s">
        <v>187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1088</v>
      </c>
    </row>
    <row r="219" spans="1:65" s="13" customFormat="1" ht="11.25">
      <c r="B219" s="219"/>
      <c r="C219" s="220"/>
      <c r="D219" s="221" t="s">
        <v>193</v>
      </c>
      <c r="E219" s="222" t="s">
        <v>1</v>
      </c>
      <c r="F219" s="223" t="s">
        <v>137</v>
      </c>
      <c r="G219" s="220"/>
      <c r="H219" s="224">
        <v>10.050000000000001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193</v>
      </c>
      <c r="AU219" s="230" t="s">
        <v>86</v>
      </c>
      <c r="AV219" s="13" t="s">
        <v>86</v>
      </c>
      <c r="AW219" s="13" t="s">
        <v>32</v>
      </c>
      <c r="AX219" s="13" t="s">
        <v>84</v>
      </c>
      <c r="AY219" s="230" t="s">
        <v>184</v>
      </c>
    </row>
    <row r="220" spans="1:65" s="2" customFormat="1" ht="21.75" customHeight="1">
      <c r="A220" s="34"/>
      <c r="B220" s="35"/>
      <c r="C220" s="231" t="s">
        <v>538</v>
      </c>
      <c r="D220" s="231" t="s">
        <v>225</v>
      </c>
      <c r="E220" s="232" t="s">
        <v>550</v>
      </c>
      <c r="F220" s="233" t="s">
        <v>551</v>
      </c>
      <c r="G220" s="234" t="s">
        <v>190</v>
      </c>
      <c r="H220" s="235">
        <v>11.558</v>
      </c>
      <c r="I220" s="236"/>
      <c r="J220" s="237">
        <f>ROUND(I220*H220,2)</f>
        <v>0</v>
      </c>
      <c r="K220" s="238"/>
      <c r="L220" s="239"/>
      <c r="M220" s="240" t="s">
        <v>1</v>
      </c>
      <c r="N220" s="241" t="s">
        <v>41</v>
      </c>
      <c r="O220" s="71"/>
      <c r="P220" s="215">
        <f>O220*H220</f>
        <v>0</v>
      </c>
      <c r="Q220" s="215">
        <v>5.3E-3</v>
      </c>
      <c r="R220" s="215">
        <f>Q220*H220</f>
        <v>6.1257399999999997E-2</v>
      </c>
      <c r="S220" s="215">
        <v>0</v>
      </c>
      <c r="T220" s="21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7" t="s">
        <v>280</v>
      </c>
      <c r="AT220" s="217" t="s">
        <v>225</v>
      </c>
      <c r="AU220" s="217" t="s">
        <v>86</v>
      </c>
      <c r="AY220" s="17" t="s">
        <v>184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128</v>
      </c>
      <c r="BM220" s="217" t="s">
        <v>1089</v>
      </c>
    </row>
    <row r="221" spans="1:65" s="13" customFormat="1" ht="11.25">
      <c r="B221" s="219"/>
      <c r="C221" s="220"/>
      <c r="D221" s="221" t="s">
        <v>193</v>
      </c>
      <c r="E221" s="220"/>
      <c r="F221" s="223" t="s">
        <v>783</v>
      </c>
      <c r="G221" s="220"/>
      <c r="H221" s="224">
        <v>11.558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193</v>
      </c>
      <c r="AU221" s="230" t="s">
        <v>86</v>
      </c>
      <c r="AV221" s="13" t="s">
        <v>86</v>
      </c>
      <c r="AW221" s="13" t="s">
        <v>4</v>
      </c>
      <c r="AX221" s="13" t="s">
        <v>84</v>
      </c>
      <c r="AY221" s="230" t="s">
        <v>184</v>
      </c>
    </row>
    <row r="222" spans="1:65" s="2" customFormat="1" ht="21.75" customHeight="1">
      <c r="A222" s="34"/>
      <c r="B222" s="35"/>
      <c r="C222" s="205" t="s">
        <v>541</v>
      </c>
      <c r="D222" s="205" t="s">
        <v>187</v>
      </c>
      <c r="E222" s="206" t="s">
        <v>555</v>
      </c>
      <c r="F222" s="207" t="s">
        <v>556</v>
      </c>
      <c r="G222" s="208" t="s">
        <v>190</v>
      </c>
      <c r="H222" s="209">
        <v>2.54</v>
      </c>
      <c r="I222" s="210"/>
      <c r="J222" s="211">
        <f>ROUND(I222*H222,2)</f>
        <v>0</v>
      </c>
      <c r="K222" s="212"/>
      <c r="L222" s="39"/>
      <c r="M222" s="213" t="s">
        <v>1</v>
      </c>
      <c r="N222" s="214" t="s">
        <v>41</v>
      </c>
      <c r="O222" s="71"/>
      <c r="P222" s="215">
        <f>O222*H222</f>
        <v>0</v>
      </c>
      <c r="Q222" s="215">
        <v>4.0000000000000002E-4</v>
      </c>
      <c r="R222" s="215">
        <f>Q222*H222</f>
        <v>1.016E-3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128</v>
      </c>
      <c r="AT222" s="217" t="s">
        <v>187</v>
      </c>
      <c r="AU222" s="217" t="s">
        <v>86</v>
      </c>
      <c r="AY222" s="17" t="s">
        <v>184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128</v>
      </c>
      <c r="BM222" s="217" t="s">
        <v>1090</v>
      </c>
    </row>
    <row r="223" spans="1:65" s="13" customFormat="1" ht="11.25">
      <c r="B223" s="219"/>
      <c r="C223" s="220"/>
      <c r="D223" s="221" t="s">
        <v>193</v>
      </c>
      <c r="E223" s="222" t="s">
        <v>1</v>
      </c>
      <c r="F223" s="223" t="s">
        <v>777</v>
      </c>
      <c r="G223" s="220"/>
      <c r="H223" s="224">
        <v>2.54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193</v>
      </c>
      <c r="AU223" s="230" t="s">
        <v>86</v>
      </c>
      <c r="AV223" s="13" t="s">
        <v>86</v>
      </c>
      <c r="AW223" s="13" t="s">
        <v>32</v>
      </c>
      <c r="AX223" s="13" t="s">
        <v>84</v>
      </c>
      <c r="AY223" s="230" t="s">
        <v>184</v>
      </c>
    </row>
    <row r="224" spans="1:65" s="2" customFormat="1" ht="21.75" customHeight="1">
      <c r="A224" s="34"/>
      <c r="B224" s="35"/>
      <c r="C224" s="231" t="s">
        <v>545</v>
      </c>
      <c r="D224" s="231" t="s">
        <v>225</v>
      </c>
      <c r="E224" s="232" t="s">
        <v>550</v>
      </c>
      <c r="F224" s="233" t="s">
        <v>551</v>
      </c>
      <c r="G224" s="234" t="s">
        <v>190</v>
      </c>
      <c r="H224" s="235">
        <v>3.048</v>
      </c>
      <c r="I224" s="236"/>
      <c r="J224" s="237">
        <f>ROUND(I224*H224,2)</f>
        <v>0</v>
      </c>
      <c r="K224" s="238"/>
      <c r="L224" s="239"/>
      <c r="M224" s="240" t="s">
        <v>1</v>
      </c>
      <c r="N224" s="241" t="s">
        <v>41</v>
      </c>
      <c r="O224" s="71"/>
      <c r="P224" s="215">
        <f>O224*H224</f>
        <v>0</v>
      </c>
      <c r="Q224" s="215">
        <v>5.3E-3</v>
      </c>
      <c r="R224" s="215">
        <f>Q224*H224</f>
        <v>1.6154399999999999E-2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280</v>
      </c>
      <c r="AT224" s="217" t="s">
        <v>225</v>
      </c>
      <c r="AU224" s="217" t="s">
        <v>86</v>
      </c>
      <c r="AY224" s="17" t="s">
        <v>184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128</v>
      </c>
      <c r="BM224" s="217" t="s">
        <v>1091</v>
      </c>
    </row>
    <row r="225" spans="1:65" s="13" customFormat="1" ht="11.25">
      <c r="B225" s="219"/>
      <c r="C225" s="220"/>
      <c r="D225" s="221" t="s">
        <v>193</v>
      </c>
      <c r="E225" s="220"/>
      <c r="F225" s="223" t="s">
        <v>786</v>
      </c>
      <c r="G225" s="220"/>
      <c r="H225" s="224">
        <v>3.048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193</v>
      </c>
      <c r="AU225" s="230" t="s">
        <v>86</v>
      </c>
      <c r="AV225" s="13" t="s">
        <v>86</v>
      </c>
      <c r="AW225" s="13" t="s">
        <v>4</v>
      </c>
      <c r="AX225" s="13" t="s">
        <v>84</v>
      </c>
      <c r="AY225" s="230" t="s">
        <v>184</v>
      </c>
    </row>
    <row r="226" spans="1:65" s="2" customFormat="1" ht="21.75" customHeight="1">
      <c r="A226" s="34"/>
      <c r="B226" s="35"/>
      <c r="C226" s="205" t="s">
        <v>549</v>
      </c>
      <c r="D226" s="205" t="s">
        <v>187</v>
      </c>
      <c r="E226" s="206" t="s">
        <v>562</v>
      </c>
      <c r="F226" s="207" t="s">
        <v>563</v>
      </c>
      <c r="G226" s="208" t="s">
        <v>564</v>
      </c>
      <c r="H226" s="256"/>
      <c r="I226" s="210"/>
      <c r="J226" s="211">
        <f>ROUND(I226*H226,2)</f>
        <v>0</v>
      </c>
      <c r="K226" s="212"/>
      <c r="L226" s="39"/>
      <c r="M226" s="213" t="s">
        <v>1</v>
      </c>
      <c r="N226" s="214" t="s">
        <v>41</v>
      </c>
      <c r="O226" s="71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128</v>
      </c>
      <c r="AT226" s="217" t="s">
        <v>187</v>
      </c>
      <c r="AU226" s="217" t="s">
        <v>86</v>
      </c>
      <c r="AY226" s="17" t="s">
        <v>184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128</v>
      </c>
      <c r="BM226" s="217" t="s">
        <v>1092</v>
      </c>
    </row>
    <row r="227" spans="1:65" s="12" customFormat="1" ht="22.9" customHeight="1">
      <c r="B227" s="189"/>
      <c r="C227" s="190"/>
      <c r="D227" s="191" t="s">
        <v>75</v>
      </c>
      <c r="E227" s="203" t="s">
        <v>566</v>
      </c>
      <c r="F227" s="203" t="s">
        <v>567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SUM(P228:P238)</f>
        <v>0</v>
      </c>
      <c r="Q227" s="197"/>
      <c r="R227" s="198">
        <f>SUM(R228:R238)</f>
        <v>4.1706599999999996E-2</v>
      </c>
      <c r="S227" s="197"/>
      <c r="T227" s="199">
        <f>SUM(T228:T238)</f>
        <v>0</v>
      </c>
      <c r="AR227" s="200" t="s">
        <v>86</v>
      </c>
      <c r="AT227" s="201" t="s">
        <v>75</v>
      </c>
      <c r="AU227" s="201" t="s">
        <v>84</v>
      </c>
      <c r="AY227" s="200" t="s">
        <v>184</v>
      </c>
      <c r="BK227" s="202">
        <f>SUM(BK228:BK238)</f>
        <v>0</v>
      </c>
    </row>
    <row r="228" spans="1:65" s="2" customFormat="1" ht="21.75" customHeight="1">
      <c r="A228" s="34"/>
      <c r="B228" s="35"/>
      <c r="C228" s="205" t="s">
        <v>554</v>
      </c>
      <c r="D228" s="205" t="s">
        <v>187</v>
      </c>
      <c r="E228" s="206" t="s">
        <v>569</v>
      </c>
      <c r="F228" s="207" t="s">
        <v>570</v>
      </c>
      <c r="G228" s="208" t="s">
        <v>190</v>
      </c>
      <c r="H228" s="209">
        <v>10.050000000000001</v>
      </c>
      <c r="I228" s="210"/>
      <c r="J228" s="211">
        <f>ROUND(I228*H228,2)</f>
        <v>0</v>
      </c>
      <c r="K228" s="212"/>
      <c r="L228" s="39"/>
      <c r="M228" s="213" t="s">
        <v>1</v>
      </c>
      <c r="N228" s="214" t="s">
        <v>41</v>
      </c>
      <c r="O228" s="71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128</v>
      </c>
      <c r="AT228" s="217" t="s">
        <v>187</v>
      </c>
      <c r="AU228" s="217" t="s">
        <v>86</v>
      </c>
      <c r="AY228" s="17" t="s">
        <v>184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128</v>
      </c>
      <c r="BM228" s="217" t="s">
        <v>1093</v>
      </c>
    </row>
    <row r="229" spans="1:65" s="13" customFormat="1" ht="11.25">
      <c r="B229" s="219"/>
      <c r="C229" s="220"/>
      <c r="D229" s="221" t="s">
        <v>193</v>
      </c>
      <c r="E229" s="222" t="s">
        <v>1</v>
      </c>
      <c r="F229" s="223" t="s">
        <v>137</v>
      </c>
      <c r="G229" s="220"/>
      <c r="H229" s="224">
        <v>10.050000000000001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193</v>
      </c>
      <c r="AU229" s="230" t="s">
        <v>86</v>
      </c>
      <c r="AV229" s="13" t="s">
        <v>86</v>
      </c>
      <c r="AW229" s="13" t="s">
        <v>32</v>
      </c>
      <c r="AX229" s="13" t="s">
        <v>84</v>
      </c>
      <c r="AY229" s="230" t="s">
        <v>184</v>
      </c>
    </row>
    <row r="230" spans="1:65" s="2" customFormat="1" ht="16.5" customHeight="1">
      <c r="A230" s="34"/>
      <c r="B230" s="35"/>
      <c r="C230" s="231" t="s">
        <v>558</v>
      </c>
      <c r="D230" s="231" t="s">
        <v>225</v>
      </c>
      <c r="E230" s="232" t="s">
        <v>573</v>
      </c>
      <c r="F230" s="233" t="s">
        <v>574</v>
      </c>
      <c r="G230" s="234" t="s">
        <v>190</v>
      </c>
      <c r="H230" s="235">
        <v>20.501999999999999</v>
      </c>
      <c r="I230" s="236"/>
      <c r="J230" s="237">
        <f>ROUND(I230*H230,2)</f>
        <v>0</v>
      </c>
      <c r="K230" s="238"/>
      <c r="L230" s="239"/>
      <c r="M230" s="240" t="s">
        <v>1</v>
      </c>
      <c r="N230" s="241" t="s">
        <v>41</v>
      </c>
      <c r="O230" s="71"/>
      <c r="P230" s="215">
        <f>O230*H230</f>
        <v>0</v>
      </c>
      <c r="Q230" s="215">
        <v>1.8E-3</v>
      </c>
      <c r="R230" s="215">
        <f>Q230*H230</f>
        <v>3.6903599999999995E-2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280</v>
      </c>
      <c r="AT230" s="217" t="s">
        <v>225</v>
      </c>
      <c r="AU230" s="217" t="s">
        <v>86</v>
      </c>
      <c r="AY230" s="17" t="s">
        <v>184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128</v>
      </c>
      <c r="BM230" s="217" t="s">
        <v>1094</v>
      </c>
    </row>
    <row r="231" spans="1:65" s="13" customFormat="1" ht="11.25">
      <c r="B231" s="219"/>
      <c r="C231" s="220"/>
      <c r="D231" s="221" t="s">
        <v>193</v>
      </c>
      <c r="E231" s="220"/>
      <c r="F231" s="223" t="s">
        <v>790</v>
      </c>
      <c r="G231" s="220"/>
      <c r="H231" s="224">
        <v>20.501999999999999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193</v>
      </c>
      <c r="AU231" s="230" t="s">
        <v>86</v>
      </c>
      <c r="AV231" s="13" t="s">
        <v>86</v>
      </c>
      <c r="AW231" s="13" t="s">
        <v>4</v>
      </c>
      <c r="AX231" s="13" t="s">
        <v>84</v>
      </c>
      <c r="AY231" s="230" t="s">
        <v>184</v>
      </c>
    </row>
    <row r="232" spans="1:65" s="2" customFormat="1" ht="16.5" customHeight="1">
      <c r="A232" s="34"/>
      <c r="B232" s="35"/>
      <c r="C232" s="205" t="s">
        <v>561</v>
      </c>
      <c r="D232" s="205" t="s">
        <v>187</v>
      </c>
      <c r="E232" s="206" t="s">
        <v>578</v>
      </c>
      <c r="F232" s="207" t="s">
        <v>579</v>
      </c>
      <c r="G232" s="208" t="s">
        <v>340</v>
      </c>
      <c r="H232" s="209">
        <v>12.7</v>
      </c>
      <c r="I232" s="210"/>
      <c r="J232" s="211">
        <f>ROUND(I232*H232,2)</f>
        <v>0</v>
      </c>
      <c r="K232" s="212"/>
      <c r="L232" s="39"/>
      <c r="M232" s="213" t="s">
        <v>1</v>
      </c>
      <c r="N232" s="214" t="s">
        <v>41</v>
      </c>
      <c r="O232" s="71"/>
      <c r="P232" s="215">
        <f>O232*H232</f>
        <v>0</v>
      </c>
      <c r="Q232" s="215">
        <v>3.0000000000000001E-5</v>
      </c>
      <c r="R232" s="215">
        <f>Q232*H232</f>
        <v>3.8099999999999999E-4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128</v>
      </c>
      <c r="AT232" s="217" t="s">
        <v>187</v>
      </c>
      <c r="AU232" s="217" t="s">
        <v>86</v>
      </c>
      <c r="AY232" s="17" t="s">
        <v>184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128</v>
      </c>
      <c r="BM232" s="217" t="s">
        <v>1095</v>
      </c>
    </row>
    <row r="233" spans="1:65" s="13" customFormat="1" ht="11.25">
      <c r="B233" s="219"/>
      <c r="C233" s="220"/>
      <c r="D233" s="221" t="s">
        <v>193</v>
      </c>
      <c r="E233" s="222" t="s">
        <v>1</v>
      </c>
      <c r="F233" s="223" t="s">
        <v>699</v>
      </c>
      <c r="G233" s="220"/>
      <c r="H233" s="224">
        <v>12.7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193</v>
      </c>
      <c r="AU233" s="230" t="s">
        <v>86</v>
      </c>
      <c r="AV233" s="13" t="s">
        <v>86</v>
      </c>
      <c r="AW233" s="13" t="s">
        <v>32</v>
      </c>
      <c r="AX233" s="13" t="s">
        <v>84</v>
      </c>
      <c r="AY233" s="230" t="s">
        <v>184</v>
      </c>
    </row>
    <row r="234" spans="1:65" s="2" customFormat="1" ht="21.75" customHeight="1">
      <c r="A234" s="34"/>
      <c r="B234" s="35"/>
      <c r="C234" s="205" t="s">
        <v>568</v>
      </c>
      <c r="D234" s="205" t="s">
        <v>187</v>
      </c>
      <c r="E234" s="206" t="s">
        <v>582</v>
      </c>
      <c r="F234" s="207" t="s">
        <v>583</v>
      </c>
      <c r="G234" s="208" t="s">
        <v>190</v>
      </c>
      <c r="H234" s="209">
        <v>10.050000000000001</v>
      </c>
      <c r="I234" s="210"/>
      <c r="J234" s="211">
        <f>ROUND(I234*H234,2)</f>
        <v>0</v>
      </c>
      <c r="K234" s="212"/>
      <c r="L234" s="39"/>
      <c r="M234" s="213" t="s">
        <v>1</v>
      </c>
      <c r="N234" s="214" t="s">
        <v>41</v>
      </c>
      <c r="O234" s="71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128</v>
      </c>
      <c r="AT234" s="217" t="s">
        <v>187</v>
      </c>
      <c r="AU234" s="217" t="s">
        <v>86</v>
      </c>
      <c r="AY234" s="17" t="s">
        <v>184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128</v>
      </c>
      <c r="BM234" s="217" t="s">
        <v>1096</v>
      </c>
    </row>
    <row r="235" spans="1:65" s="13" customFormat="1" ht="11.25">
      <c r="B235" s="219"/>
      <c r="C235" s="220"/>
      <c r="D235" s="221" t="s">
        <v>193</v>
      </c>
      <c r="E235" s="222" t="s">
        <v>1</v>
      </c>
      <c r="F235" s="223" t="s">
        <v>137</v>
      </c>
      <c r="G235" s="220"/>
      <c r="H235" s="224">
        <v>10.050000000000001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193</v>
      </c>
      <c r="AU235" s="230" t="s">
        <v>86</v>
      </c>
      <c r="AV235" s="13" t="s">
        <v>86</v>
      </c>
      <c r="AW235" s="13" t="s">
        <v>32</v>
      </c>
      <c r="AX235" s="13" t="s">
        <v>84</v>
      </c>
      <c r="AY235" s="230" t="s">
        <v>184</v>
      </c>
    </row>
    <row r="236" spans="1:65" s="2" customFormat="1" ht="21.75" customHeight="1">
      <c r="A236" s="34"/>
      <c r="B236" s="35"/>
      <c r="C236" s="231" t="s">
        <v>572</v>
      </c>
      <c r="D236" s="231" t="s">
        <v>225</v>
      </c>
      <c r="E236" s="232" t="s">
        <v>586</v>
      </c>
      <c r="F236" s="233" t="s">
        <v>587</v>
      </c>
      <c r="G236" s="234" t="s">
        <v>190</v>
      </c>
      <c r="H236" s="235">
        <v>11.055</v>
      </c>
      <c r="I236" s="236"/>
      <c r="J236" s="237">
        <f>ROUND(I236*H236,2)</f>
        <v>0</v>
      </c>
      <c r="K236" s="238"/>
      <c r="L236" s="239"/>
      <c r="M236" s="240" t="s">
        <v>1</v>
      </c>
      <c r="N236" s="241" t="s">
        <v>41</v>
      </c>
      <c r="O236" s="71"/>
      <c r="P236" s="215">
        <f>O236*H236</f>
        <v>0</v>
      </c>
      <c r="Q236" s="215">
        <v>4.0000000000000002E-4</v>
      </c>
      <c r="R236" s="215">
        <f>Q236*H236</f>
        <v>4.4219999999999997E-3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280</v>
      </c>
      <c r="AT236" s="217" t="s">
        <v>225</v>
      </c>
      <c r="AU236" s="217" t="s">
        <v>86</v>
      </c>
      <c r="AY236" s="17" t="s">
        <v>184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128</v>
      </c>
      <c r="BM236" s="217" t="s">
        <v>1097</v>
      </c>
    </row>
    <row r="237" spans="1:65" s="13" customFormat="1" ht="11.25">
      <c r="B237" s="219"/>
      <c r="C237" s="220"/>
      <c r="D237" s="221" t="s">
        <v>193</v>
      </c>
      <c r="E237" s="220"/>
      <c r="F237" s="223" t="s">
        <v>794</v>
      </c>
      <c r="G237" s="220"/>
      <c r="H237" s="224">
        <v>11.055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193</v>
      </c>
      <c r="AU237" s="230" t="s">
        <v>86</v>
      </c>
      <c r="AV237" s="13" t="s">
        <v>86</v>
      </c>
      <c r="AW237" s="13" t="s">
        <v>4</v>
      </c>
      <c r="AX237" s="13" t="s">
        <v>84</v>
      </c>
      <c r="AY237" s="230" t="s">
        <v>184</v>
      </c>
    </row>
    <row r="238" spans="1:65" s="2" customFormat="1" ht="21.75" customHeight="1">
      <c r="A238" s="34"/>
      <c r="B238" s="35"/>
      <c r="C238" s="205" t="s">
        <v>577</v>
      </c>
      <c r="D238" s="205" t="s">
        <v>187</v>
      </c>
      <c r="E238" s="206" t="s">
        <v>591</v>
      </c>
      <c r="F238" s="207" t="s">
        <v>592</v>
      </c>
      <c r="G238" s="208" t="s">
        <v>564</v>
      </c>
      <c r="H238" s="256"/>
      <c r="I238" s="210"/>
      <c r="J238" s="211">
        <f>ROUND(I238*H238,2)</f>
        <v>0</v>
      </c>
      <c r="K238" s="212"/>
      <c r="L238" s="39"/>
      <c r="M238" s="213" t="s">
        <v>1</v>
      </c>
      <c r="N238" s="214" t="s">
        <v>41</v>
      </c>
      <c r="O238" s="71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128</v>
      </c>
      <c r="AT238" s="217" t="s">
        <v>187</v>
      </c>
      <c r="AU238" s="217" t="s">
        <v>86</v>
      </c>
      <c r="AY238" s="17" t="s">
        <v>184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128</v>
      </c>
      <c r="BM238" s="217" t="s">
        <v>1098</v>
      </c>
    </row>
    <row r="239" spans="1:65" s="12" customFormat="1" ht="22.9" customHeight="1">
      <c r="B239" s="189"/>
      <c r="C239" s="190"/>
      <c r="D239" s="191" t="s">
        <v>75</v>
      </c>
      <c r="E239" s="203" t="s">
        <v>594</v>
      </c>
      <c r="F239" s="203" t="s">
        <v>595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SUM(P240:P250)</f>
        <v>0</v>
      </c>
      <c r="Q239" s="197"/>
      <c r="R239" s="198">
        <f>SUM(R240:R250)</f>
        <v>8.6949159999999998E-2</v>
      </c>
      <c r="S239" s="197"/>
      <c r="T239" s="199">
        <f>SUM(T240:T250)</f>
        <v>0</v>
      </c>
      <c r="AR239" s="200" t="s">
        <v>86</v>
      </c>
      <c r="AT239" s="201" t="s">
        <v>75</v>
      </c>
      <c r="AU239" s="201" t="s">
        <v>84</v>
      </c>
      <c r="AY239" s="200" t="s">
        <v>184</v>
      </c>
      <c r="BK239" s="202">
        <f>SUM(BK240:BK250)</f>
        <v>0</v>
      </c>
    </row>
    <row r="240" spans="1:65" s="2" customFormat="1" ht="16.5" customHeight="1">
      <c r="A240" s="34"/>
      <c r="B240" s="35"/>
      <c r="C240" s="205" t="s">
        <v>581</v>
      </c>
      <c r="D240" s="205" t="s">
        <v>187</v>
      </c>
      <c r="E240" s="206" t="s">
        <v>906</v>
      </c>
      <c r="F240" s="207" t="s">
        <v>907</v>
      </c>
      <c r="G240" s="208" t="s">
        <v>190</v>
      </c>
      <c r="H240" s="209">
        <v>0.83799999999999997</v>
      </c>
      <c r="I240" s="210"/>
      <c r="J240" s="211">
        <f>ROUND(I240*H240,2)</f>
        <v>0</v>
      </c>
      <c r="K240" s="212"/>
      <c r="L240" s="39"/>
      <c r="M240" s="213" t="s">
        <v>1</v>
      </c>
      <c r="N240" s="214" t="s">
        <v>41</v>
      </c>
      <c r="O240" s="71"/>
      <c r="P240" s="215">
        <f>O240*H240</f>
        <v>0</v>
      </c>
      <c r="Q240" s="215">
        <v>1E-4</v>
      </c>
      <c r="R240" s="215">
        <f>Q240*H240</f>
        <v>8.3800000000000004E-5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128</v>
      </c>
      <c r="AT240" s="217" t="s">
        <v>187</v>
      </c>
      <c r="AU240" s="217" t="s">
        <v>86</v>
      </c>
      <c r="AY240" s="17" t="s">
        <v>184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128</v>
      </c>
      <c r="BM240" s="217" t="s">
        <v>1099</v>
      </c>
    </row>
    <row r="241" spans="1:65" s="13" customFormat="1" ht="11.25">
      <c r="B241" s="219"/>
      <c r="C241" s="220"/>
      <c r="D241" s="221" t="s">
        <v>193</v>
      </c>
      <c r="E241" s="222" t="s">
        <v>1</v>
      </c>
      <c r="F241" s="223" t="s">
        <v>876</v>
      </c>
      <c r="G241" s="220"/>
      <c r="H241" s="224">
        <v>0.83799999999999997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193</v>
      </c>
      <c r="AU241" s="230" t="s">
        <v>86</v>
      </c>
      <c r="AV241" s="13" t="s">
        <v>86</v>
      </c>
      <c r="AW241" s="13" t="s">
        <v>32</v>
      </c>
      <c r="AX241" s="13" t="s">
        <v>84</v>
      </c>
      <c r="AY241" s="230" t="s">
        <v>184</v>
      </c>
    </row>
    <row r="242" spans="1:65" s="2" customFormat="1" ht="21.75" customHeight="1">
      <c r="A242" s="34"/>
      <c r="B242" s="35"/>
      <c r="C242" s="205" t="s">
        <v>585</v>
      </c>
      <c r="D242" s="205" t="s">
        <v>187</v>
      </c>
      <c r="E242" s="206" t="s">
        <v>1002</v>
      </c>
      <c r="F242" s="207" t="s">
        <v>1003</v>
      </c>
      <c r="G242" s="208" t="s">
        <v>190</v>
      </c>
      <c r="H242" s="209">
        <v>8.0399999999999991</v>
      </c>
      <c r="I242" s="210"/>
      <c r="J242" s="211">
        <f>ROUND(I242*H242,2)</f>
        <v>0</v>
      </c>
      <c r="K242" s="212"/>
      <c r="L242" s="39"/>
      <c r="M242" s="213" t="s">
        <v>1</v>
      </c>
      <c r="N242" s="214" t="s">
        <v>41</v>
      </c>
      <c r="O242" s="71"/>
      <c r="P242" s="215">
        <f>O242*H242</f>
        <v>0</v>
      </c>
      <c r="Q242" s="215">
        <v>1.25E-3</v>
      </c>
      <c r="R242" s="215">
        <f>Q242*H242</f>
        <v>1.005E-2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128</v>
      </c>
      <c r="AT242" s="217" t="s">
        <v>187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1100</v>
      </c>
    </row>
    <row r="243" spans="1:65" s="13" customFormat="1" ht="11.25">
      <c r="B243" s="219"/>
      <c r="C243" s="220"/>
      <c r="D243" s="221" t="s">
        <v>193</v>
      </c>
      <c r="E243" s="222" t="s">
        <v>975</v>
      </c>
      <c r="F243" s="223" t="s">
        <v>1101</v>
      </c>
      <c r="G243" s="220"/>
      <c r="H243" s="224">
        <v>8.0399999999999991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193</v>
      </c>
      <c r="AU243" s="230" t="s">
        <v>86</v>
      </c>
      <c r="AV243" s="13" t="s">
        <v>86</v>
      </c>
      <c r="AW243" s="13" t="s">
        <v>32</v>
      </c>
      <c r="AX243" s="13" t="s">
        <v>84</v>
      </c>
      <c r="AY243" s="230" t="s">
        <v>184</v>
      </c>
    </row>
    <row r="244" spans="1:65" s="2" customFormat="1" ht="21.75" customHeight="1">
      <c r="A244" s="34"/>
      <c r="B244" s="35"/>
      <c r="C244" s="231" t="s">
        <v>590</v>
      </c>
      <c r="D244" s="231" t="s">
        <v>225</v>
      </c>
      <c r="E244" s="232" t="s">
        <v>1006</v>
      </c>
      <c r="F244" s="233" t="s">
        <v>1007</v>
      </c>
      <c r="G244" s="234" t="s">
        <v>190</v>
      </c>
      <c r="H244" s="235">
        <v>8.4420000000000002</v>
      </c>
      <c r="I244" s="236"/>
      <c r="J244" s="237">
        <f>ROUND(I244*H244,2)</f>
        <v>0</v>
      </c>
      <c r="K244" s="238"/>
      <c r="L244" s="239"/>
      <c r="M244" s="240" t="s">
        <v>1</v>
      </c>
      <c r="N244" s="241" t="s">
        <v>41</v>
      </c>
      <c r="O244" s="71"/>
      <c r="P244" s="215">
        <f>O244*H244</f>
        <v>0</v>
      </c>
      <c r="Q244" s="215">
        <v>8.0000000000000002E-3</v>
      </c>
      <c r="R244" s="215">
        <f>Q244*H244</f>
        <v>6.7535999999999999E-2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280</v>
      </c>
      <c r="AT244" s="217" t="s">
        <v>225</v>
      </c>
      <c r="AU244" s="217" t="s">
        <v>86</v>
      </c>
      <c r="AY244" s="17" t="s">
        <v>184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128</v>
      </c>
      <c r="BM244" s="217" t="s">
        <v>1102</v>
      </c>
    </row>
    <row r="245" spans="1:65" s="13" customFormat="1" ht="11.25">
      <c r="B245" s="219"/>
      <c r="C245" s="220"/>
      <c r="D245" s="221" t="s">
        <v>193</v>
      </c>
      <c r="E245" s="220"/>
      <c r="F245" s="223" t="s">
        <v>1103</v>
      </c>
      <c r="G245" s="220"/>
      <c r="H245" s="224">
        <v>8.4420000000000002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193</v>
      </c>
      <c r="AU245" s="230" t="s">
        <v>86</v>
      </c>
      <c r="AV245" s="13" t="s">
        <v>86</v>
      </c>
      <c r="AW245" s="13" t="s">
        <v>4</v>
      </c>
      <c r="AX245" s="13" t="s">
        <v>84</v>
      </c>
      <c r="AY245" s="230" t="s">
        <v>184</v>
      </c>
    </row>
    <row r="246" spans="1:65" s="2" customFormat="1" ht="16.5" customHeight="1">
      <c r="A246" s="34"/>
      <c r="B246" s="35"/>
      <c r="C246" s="205" t="s">
        <v>596</v>
      </c>
      <c r="D246" s="205" t="s">
        <v>187</v>
      </c>
      <c r="E246" s="206" t="s">
        <v>909</v>
      </c>
      <c r="F246" s="207" t="s">
        <v>910</v>
      </c>
      <c r="G246" s="208" t="s">
        <v>190</v>
      </c>
      <c r="H246" s="209">
        <v>0.83799999999999997</v>
      </c>
      <c r="I246" s="210"/>
      <c r="J246" s="211">
        <f>ROUND(I246*H246,2)</f>
        <v>0</v>
      </c>
      <c r="K246" s="212"/>
      <c r="L246" s="39"/>
      <c r="M246" s="213" t="s">
        <v>1</v>
      </c>
      <c r="N246" s="214" t="s">
        <v>41</v>
      </c>
      <c r="O246" s="71"/>
      <c r="P246" s="215">
        <f>O246*H246</f>
        <v>0</v>
      </c>
      <c r="Q246" s="215">
        <v>7.2000000000000005E-4</v>
      </c>
      <c r="R246" s="215">
        <f>Q246*H246</f>
        <v>6.0336000000000005E-4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128</v>
      </c>
      <c r="AT246" s="217" t="s">
        <v>187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1104</v>
      </c>
    </row>
    <row r="247" spans="1:65" s="13" customFormat="1" ht="11.25">
      <c r="B247" s="219"/>
      <c r="C247" s="220"/>
      <c r="D247" s="221" t="s">
        <v>193</v>
      </c>
      <c r="E247" s="222" t="s">
        <v>876</v>
      </c>
      <c r="F247" s="223" t="s">
        <v>1105</v>
      </c>
      <c r="G247" s="220"/>
      <c r="H247" s="224">
        <v>0.83799999999999997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193</v>
      </c>
      <c r="AU247" s="230" t="s">
        <v>86</v>
      </c>
      <c r="AV247" s="13" t="s">
        <v>86</v>
      </c>
      <c r="AW247" s="13" t="s">
        <v>32</v>
      </c>
      <c r="AX247" s="13" t="s">
        <v>84</v>
      </c>
      <c r="AY247" s="230" t="s">
        <v>184</v>
      </c>
    </row>
    <row r="248" spans="1:65" s="2" customFormat="1" ht="16.5" customHeight="1">
      <c r="A248" s="34"/>
      <c r="B248" s="35"/>
      <c r="C248" s="231" t="s">
        <v>600</v>
      </c>
      <c r="D248" s="231" t="s">
        <v>225</v>
      </c>
      <c r="E248" s="232" t="s">
        <v>913</v>
      </c>
      <c r="F248" s="233" t="s">
        <v>914</v>
      </c>
      <c r="G248" s="234" t="s">
        <v>190</v>
      </c>
      <c r="H248" s="235">
        <v>0.96399999999999997</v>
      </c>
      <c r="I248" s="236"/>
      <c r="J248" s="237">
        <f>ROUND(I248*H248,2)</f>
        <v>0</v>
      </c>
      <c r="K248" s="238"/>
      <c r="L248" s="239"/>
      <c r="M248" s="240" t="s">
        <v>1</v>
      </c>
      <c r="N248" s="241" t="s">
        <v>41</v>
      </c>
      <c r="O248" s="71"/>
      <c r="P248" s="215">
        <f>O248*H248</f>
        <v>0</v>
      </c>
      <c r="Q248" s="215">
        <v>8.9999999999999993E-3</v>
      </c>
      <c r="R248" s="215">
        <f>Q248*H248</f>
        <v>8.6759999999999997E-3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280</v>
      </c>
      <c r="AT248" s="217" t="s">
        <v>225</v>
      </c>
      <c r="AU248" s="217" t="s">
        <v>86</v>
      </c>
      <c r="AY248" s="17" t="s">
        <v>184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128</v>
      </c>
      <c r="BM248" s="217" t="s">
        <v>1106</v>
      </c>
    </row>
    <row r="249" spans="1:65" s="13" customFormat="1" ht="11.25">
      <c r="B249" s="219"/>
      <c r="C249" s="220"/>
      <c r="D249" s="221" t="s">
        <v>193</v>
      </c>
      <c r="E249" s="220"/>
      <c r="F249" s="223" t="s">
        <v>1107</v>
      </c>
      <c r="G249" s="220"/>
      <c r="H249" s="224">
        <v>0.96399999999999997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193</v>
      </c>
      <c r="AU249" s="230" t="s">
        <v>86</v>
      </c>
      <c r="AV249" s="13" t="s">
        <v>86</v>
      </c>
      <c r="AW249" s="13" t="s">
        <v>4</v>
      </c>
      <c r="AX249" s="13" t="s">
        <v>84</v>
      </c>
      <c r="AY249" s="230" t="s">
        <v>184</v>
      </c>
    </row>
    <row r="250" spans="1:65" s="2" customFormat="1" ht="21.75" customHeight="1">
      <c r="A250" s="34"/>
      <c r="B250" s="35"/>
      <c r="C250" s="205" t="s">
        <v>604</v>
      </c>
      <c r="D250" s="205" t="s">
        <v>187</v>
      </c>
      <c r="E250" s="206" t="s">
        <v>605</v>
      </c>
      <c r="F250" s="207" t="s">
        <v>606</v>
      </c>
      <c r="G250" s="208" t="s">
        <v>564</v>
      </c>
      <c r="H250" s="256"/>
      <c r="I250" s="210"/>
      <c r="J250" s="211">
        <f>ROUND(I250*H250,2)</f>
        <v>0</v>
      </c>
      <c r="K250" s="212"/>
      <c r="L250" s="39"/>
      <c r="M250" s="213" t="s">
        <v>1</v>
      </c>
      <c r="N250" s="214" t="s">
        <v>41</v>
      </c>
      <c r="O250" s="71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7" t="s">
        <v>128</v>
      </c>
      <c r="AT250" s="217" t="s">
        <v>187</v>
      </c>
      <c r="AU250" s="217" t="s">
        <v>86</v>
      </c>
      <c r="AY250" s="17" t="s">
        <v>184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128</v>
      </c>
      <c r="BM250" s="217" t="s">
        <v>1108</v>
      </c>
    </row>
    <row r="251" spans="1:65" s="12" customFormat="1" ht="22.9" customHeight="1">
      <c r="B251" s="189"/>
      <c r="C251" s="190"/>
      <c r="D251" s="191" t="s">
        <v>75</v>
      </c>
      <c r="E251" s="203" t="s">
        <v>628</v>
      </c>
      <c r="F251" s="203" t="s">
        <v>629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SUM(P252:P271)</f>
        <v>0</v>
      </c>
      <c r="Q251" s="197"/>
      <c r="R251" s="198">
        <f>SUM(R252:R271)</f>
        <v>0.30276449999999999</v>
      </c>
      <c r="S251" s="197"/>
      <c r="T251" s="199">
        <f>SUM(T252:T271)</f>
        <v>0.354765</v>
      </c>
      <c r="AR251" s="200" t="s">
        <v>86</v>
      </c>
      <c r="AT251" s="201" t="s">
        <v>75</v>
      </c>
      <c r="AU251" s="201" t="s">
        <v>84</v>
      </c>
      <c r="AY251" s="200" t="s">
        <v>184</v>
      </c>
      <c r="BK251" s="202">
        <f>SUM(BK252:BK271)</f>
        <v>0</v>
      </c>
    </row>
    <row r="252" spans="1:65" s="2" customFormat="1" ht="16.5" customHeight="1">
      <c r="A252" s="34"/>
      <c r="B252" s="35"/>
      <c r="C252" s="205" t="s">
        <v>608</v>
      </c>
      <c r="D252" s="205" t="s">
        <v>187</v>
      </c>
      <c r="E252" s="206" t="s">
        <v>796</v>
      </c>
      <c r="F252" s="207" t="s">
        <v>797</v>
      </c>
      <c r="G252" s="208" t="s">
        <v>190</v>
      </c>
      <c r="H252" s="209">
        <v>10.050000000000001</v>
      </c>
      <c r="I252" s="210"/>
      <c r="J252" s="211">
        <f>ROUND(I252*H252,2)</f>
        <v>0</v>
      </c>
      <c r="K252" s="212"/>
      <c r="L252" s="39"/>
      <c r="M252" s="213" t="s">
        <v>1</v>
      </c>
      <c r="N252" s="214" t="s">
        <v>41</v>
      </c>
      <c r="O252" s="71"/>
      <c r="P252" s="215">
        <f>O252*H252</f>
        <v>0</v>
      </c>
      <c r="Q252" s="215">
        <v>2.9999999999999997E-4</v>
      </c>
      <c r="R252" s="215">
        <f>Q252*H252</f>
        <v>3.0149999999999999E-3</v>
      </c>
      <c r="S252" s="215">
        <v>0</v>
      </c>
      <c r="T252" s="21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7" t="s">
        <v>128</v>
      </c>
      <c r="AT252" s="217" t="s">
        <v>187</v>
      </c>
      <c r="AU252" s="217" t="s">
        <v>86</v>
      </c>
      <c r="AY252" s="17" t="s">
        <v>184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128</v>
      </c>
      <c r="BM252" s="217" t="s">
        <v>1109</v>
      </c>
    </row>
    <row r="253" spans="1:65" s="13" customFormat="1" ht="11.25">
      <c r="B253" s="219"/>
      <c r="C253" s="220"/>
      <c r="D253" s="221" t="s">
        <v>193</v>
      </c>
      <c r="E253" s="222" t="s">
        <v>1</v>
      </c>
      <c r="F253" s="223" t="s">
        <v>137</v>
      </c>
      <c r="G253" s="220"/>
      <c r="H253" s="224">
        <v>10.050000000000001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193</v>
      </c>
      <c r="AU253" s="230" t="s">
        <v>86</v>
      </c>
      <c r="AV253" s="13" t="s">
        <v>86</v>
      </c>
      <c r="AW253" s="13" t="s">
        <v>32</v>
      </c>
      <c r="AX253" s="13" t="s">
        <v>84</v>
      </c>
      <c r="AY253" s="230" t="s">
        <v>184</v>
      </c>
    </row>
    <row r="254" spans="1:65" s="2" customFormat="1" ht="16.5" customHeight="1">
      <c r="A254" s="34"/>
      <c r="B254" s="35"/>
      <c r="C254" s="205" t="s">
        <v>610</v>
      </c>
      <c r="D254" s="205" t="s">
        <v>187</v>
      </c>
      <c r="E254" s="206" t="s">
        <v>646</v>
      </c>
      <c r="F254" s="207" t="s">
        <v>647</v>
      </c>
      <c r="G254" s="208" t="s">
        <v>190</v>
      </c>
      <c r="H254" s="209">
        <v>10.050000000000001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0</v>
      </c>
      <c r="R254" s="215">
        <f>Q254*H254</f>
        <v>0</v>
      </c>
      <c r="S254" s="215">
        <v>3.5299999999999998E-2</v>
      </c>
      <c r="T254" s="216">
        <f>S254*H254</f>
        <v>0.354765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1110</v>
      </c>
    </row>
    <row r="255" spans="1:65" s="13" customFormat="1" ht="11.25">
      <c r="B255" s="219"/>
      <c r="C255" s="220"/>
      <c r="D255" s="221" t="s">
        <v>193</v>
      </c>
      <c r="E255" s="222" t="s">
        <v>1</v>
      </c>
      <c r="F255" s="223" t="s">
        <v>137</v>
      </c>
      <c r="G255" s="220"/>
      <c r="H255" s="224">
        <v>10.050000000000001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33" customHeight="1">
      <c r="A256" s="34"/>
      <c r="B256" s="35"/>
      <c r="C256" s="205" t="s">
        <v>612</v>
      </c>
      <c r="D256" s="205" t="s">
        <v>187</v>
      </c>
      <c r="E256" s="206" t="s">
        <v>650</v>
      </c>
      <c r="F256" s="207" t="s">
        <v>651</v>
      </c>
      <c r="G256" s="208" t="s">
        <v>190</v>
      </c>
      <c r="H256" s="209">
        <v>10.050000000000001</v>
      </c>
      <c r="I256" s="210"/>
      <c r="J256" s="211">
        <f>ROUND(I256*H256,2)</f>
        <v>0</v>
      </c>
      <c r="K256" s="212"/>
      <c r="L256" s="39"/>
      <c r="M256" s="213" t="s">
        <v>1</v>
      </c>
      <c r="N256" s="214" t="s">
        <v>41</v>
      </c>
      <c r="O256" s="71"/>
      <c r="P256" s="215">
        <f>O256*H256</f>
        <v>0</v>
      </c>
      <c r="Q256" s="215">
        <v>6.8900000000000003E-3</v>
      </c>
      <c r="R256" s="215">
        <f>Q256*H256</f>
        <v>6.9244500000000014E-2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128</v>
      </c>
      <c r="AT256" s="217" t="s">
        <v>187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1111</v>
      </c>
    </row>
    <row r="257" spans="1:65" s="13" customFormat="1" ht="11.25">
      <c r="B257" s="219"/>
      <c r="C257" s="220"/>
      <c r="D257" s="221" t="s">
        <v>193</v>
      </c>
      <c r="E257" s="222" t="s">
        <v>1</v>
      </c>
      <c r="F257" s="223" t="s">
        <v>137</v>
      </c>
      <c r="G257" s="220"/>
      <c r="H257" s="224">
        <v>10.050000000000001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193</v>
      </c>
      <c r="AU257" s="230" t="s">
        <v>86</v>
      </c>
      <c r="AV257" s="13" t="s">
        <v>86</v>
      </c>
      <c r="AW257" s="13" t="s">
        <v>32</v>
      </c>
      <c r="AX257" s="13" t="s">
        <v>84</v>
      </c>
      <c r="AY257" s="230" t="s">
        <v>184</v>
      </c>
    </row>
    <row r="258" spans="1:65" s="2" customFormat="1" ht="33" customHeight="1">
      <c r="A258" s="34"/>
      <c r="B258" s="35"/>
      <c r="C258" s="231" t="s">
        <v>614</v>
      </c>
      <c r="D258" s="231" t="s">
        <v>225</v>
      </c>
      <c r="E258" s="232" t="s">
        <v>640</v>
      </c>
      <c r="F258" s="233" t="s">
        <v>803</v>
      </c>
      <c r="G258" s="234" t="s">
        <v>190</v>
      </c>
      <c r="H258" s="235">
        <v>11.055</v>
      </c>
      <c r="I258" s="236"/>
      <c r="J258" s="237">
        <f>ROUND(I258*H258,2)</f>
        <v>0</v>
      </c>
      <c r="K258" s="238"/>
      <c r="L258" s="239"/>
      <c r="M258" s="240" t="s">
        <v>1</v>
      </c>
      <c r="N258" s="241" t="s">
        <v>41</v>
      </c>
      <c r="O258" s="71"/>
      <c r="P258" s="215">
        <f>O258*H258</f>
        <v>0</v>
      </c>
      <c r="Q258" s="215">
        <v>1.9199999999999998E-2</v>
      </c>
      <c r="R258" s="215">
        <f>Q258*H258</f>
        <v>0.21225599999999997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280</v>
      </c>
      <c r="AT258" s="217" t="s">
        <v>225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1112</v>
      </c>
    </row>
    <row r="259" spans="1:65" s="13" customFormat="1" ht="11.25">
      <c r="B259" s="219"/>
      <c r="C259" s="220"/>
      <c r="D259" s="221" t="s">
        <v>193</v>
      </c>
      <c r="E259" s="220"/>
      <c r="F259" s="223" t="s">
        <v>794</v>
      </c>
      <c r="G259" s="220"/>
      <c r="H259" s="224">
        <v>11.055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193</v>
      </c>
      <c r="AU259" s="230" t="s">
        <v>86</v>
      </c>
      <c r="AV259" s="13" t="s">
        <v>86</v>
      </c>
      <c r="AW259" s="13" t="s">
        <v>4</v>
      </c>
      <c r="AX259" s="13" t="s">
        <v>84</v>
      </c>
      <c r="AY259" s="230" t="s">
        <v>184</v>
      </c>
    </row>
    <row r="260" spans="1:65" s="2" customFormat="1" ht="21.75" customHeight="1">
      <c r="A260" s="34"/>
      <c r="B260" s="35"/>
      <c r="C260" s="205" t="s">
        <v>616</v>
      </c>
      <c r="D260" s="205" t="s">
        <v>187</v>
      </c>
      <c r="E260" s="206" t="s">
        <v>805</v>
      </c>
      <c r="F260" s="207" t="s">
        <v>806</v>
      </c>
      <c r="G260" s="208" t="s">
        <v>190</v>
      </c>
      <c r="H260" s="209">
        <v>10.050000000000001</v>
      </c>
      <c r="I260" s="210"/>
      <c r="J260" s="211">
        <f>ROUND(I260*H260,2)</f>
        <v>0</v>
      </c>
      <c r="K260" s="212"/>
      <c r="L260" s="39"/>
      <c r="M260" s="213" t="s">
        <v>1</v>
      </c>
      <c r="N260" s="214" t="s">
        <v>41</v>
      </c>
      <c r="O260" s="71"/>
      <c r="P260" s="215">
        <f>O260*H260</f>
        <v>0</v>
      </c>
      <c r="Q260" s="215">
        <v>1.5E-3</v>
      </c>
      <c r="R260" s="215">
        <f>Q260*H260</f>
        <v>1.5075000000000002E-2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128</v>
      </c>
      <c r="AT260" s="217" t="s">
        <v>187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1113</v>
      </c>
    </row>
    <row r="261" spans="1:65" s="13" customFormat="1" ht="11.25">
      <c r="B261" s="219"/>
      <c r="C261" s="220"/>
      <c r="D261" s="221" t="s">
        <v>193</v>
      </c>
      <c r="E261" s="222" t="s">
        <v>1</v>
      </c>
      <c r="F261" s="223" t="s">
        <v>137</v>
      </c>
      <c r="G261" s="220"/>
      <c r="H261" s="224">
        <v>10.050000000000001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193</v>
      </c>
      <c r="AU261" s="230" t="s">
        <v>86</v>
      </c>
      <c r="AV261" s="13" t="s">
        <v>86</v>
      </c>
      <c r="AW261" s="13" t="s">
        <v>32</v>
      </c>
      <c r="AX261" s="13" t="s">
        <v>84</v>
      </c>
      <c r="AY261" s="230" t="s">
        <v>184</v>
      </c>
    </row>
    <row r="262" spans="1:65" s="2" customFormat="1" ht="16.5" customHeight="1">
      <c r="A262" s="34"/>
      <c r="B262" s="35"/>
      <c r="C262" s="205" t="s">
        <v>618</v>
      </c>
      <c r="D262" s="205" t="s">
        <v>187</v>
      </c>
      <c r="E262" s="206" t="s">
        <v>656</v>
      </c>
      <c r="F262" s="207" t="s">
        <v>657</v>
      </c>
      <c r="G262" s="208" t="s">
        <v>340</v>
      </c>
      <c r="H262" s="209">
        <v>12.7</v>
      </c>
      <c r="I262" s="210"/>
      <c r="J262" s="211">
        <f>ROUND(I262*H262,2)</f>
        <v>0</v>
      </c>
      <c r="K262" s="212"/>
      <c r="L262" s="39"/>
      <c r="M262" s="213" t="s">
        <v>1</v>
      </c>
      <c r="N262" s="214" t="s">
        <v>41</v>
      </c>
      <c r="O262" s="71"/>
      <c r="P262" s="215">
        <f>O262*H262</f>
        <v>0</v>
      </c>
      <c r="Q262" s="215">
        <v>1.2E-4</v>
      </c>
      <c r="R262" s="215">
        <f>Q262*H262</f>
        <v>1.524E-3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128</v>
      </c>
      <c r="AT262" s="217" t="s">
        <v>187</v>
      </c>
      <c r="AU262" s="217" t="s">
        <v>86</v>
      </c>
      <c r="AY262" s="17" t="s">
        <v>184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128</v>
      </c>
      <c r="BM262" s="217" t="s">
        <v>1114</v>
      </c>
    </row>
    <row r="263" spans="1:65" s="13" customFormat="1" ht="11.25">
      <c r="B263" s="219"/>
      <c r="C263" s="220"/>
      <c r="D263" s="221" t="s">
        <v>193</v>
      </c>
      <c r="E263" s="222" t="s">
        <v>699</v>
      </c>
      <c r="F263" s="223" t="s">
        <v>809</v>
      </c>
      <c r="G263" s="220"/>
      <c r="H263" s="224">
        <v>12.7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193</v>
      </c>
      <c r="AU263" s="230" t="s">
        <v>86</v>
      </c>
      <c r="AV263" s="13" t="s">
        <v>86</v>
      </c>
      <c r="AW263" s="13" t="s">
        <v>32</v>
      </c>
      <c r="AX263" s="13" t="s">
        <v>84</v>
      </c>
      <c r="AY263" s="230" t="s">
        <v>184</v>
      </c>
    </row>
    <row r="264" spans="1:65" s="2" customFormat="1" ht="16.5" customHeight="1">
      <c r="A264" s="34"/>
      <c r="B264" s="35"/>
      <c r="C264" s="205" t="s">
        <v>620</v>
      </c>
      <c r="D264" s="205" t="s">
        <v>187</v>
      </c>
      <c r="E264" s="206" t="s">
        <v>810</v>
      </c>
      <c r="F264" s="207" t="s">
        <v>811</v>
      </c>
      <c r="G264" s="208" t="s">
        <v>222</v>
      </c>
      <c r="H264" s="209">
        <v>9</v>
      </c>
      <c r="I264" s="210"/>
      <c r="J264" s="211">
        <f>ROUND(I264*H264,2)</f>
        <v>0</v>
      </c>
      <c r="K264" s="212"/>
      <c r="L264" s="39"/>
      <c r="M264" s="213" t="s">
        <v>1</v>
      </c>
      <c r="N264" s="214" t="s">
        <v>41</v>
      </c>
      <c r="O264" s="71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7" t="s">
        <v>128</v>
      </c>
      <c r="AT264" s="217" t="s">
        <v>187</v>
      </c>
      <c r="AU264" s="217" t="s">
        <v>86</v>
      </c>
      <c r="AY264" s="17" t="s">
        <v>184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7" t="s">
        <v>84</v>
      </c>
      <c r="BK264" s="218">
        <f>ROUND(I264*H264,2)</f>
        <v>0</v>
      </c>
      <c r="BL264" s="17" t="s">
        <v>128</v>
      </c>
      <c r="BM264" s="217" t="s">
        <v>1115</v>
      </c>
    </row>
    <row r="265" spans="1:65" s="13" customFormat="1" ht="11.25">
      <c r="B265" s="219"/>
      <c r="C265" s="220"/>
      <c r="D265" s="221" t="s">
        <v>193</v>
      </c>
      <c r="E265" s="222" t="s">
        <v>1</v>
      </c>
      <c r="F265" s="223" t="s">
        <v>813</v>
      </c>
      <c r="G265" s="220"/>
      <c r="H265" s="224">
        <v>9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193</v>
      </c>
      <c r="AU265" s="230" t="s">
        <v>86</v>
      </c>
      <c r="AV265" s="13" t="s">
        <v>86</v>
      </c>
      <c r="AW265" s="13" t="s">
        <v>32</v>
      </c>
      <c r="AX265" s="13" t="s">
        <v>84</v>
      </c>
      <c r="AY265" s="230" t="s">
        <v>184</v>
      </c>
    </row>
    <row r="266" spans="1:65" s="2" customFormat="1" ht="16.5" customHeight="1">
      <c r="A266" s="34"/>
      <c r="B266" s="35"/>
      <c r="C266" s="205" t="s">
        <v>622</v>
      </c>
      <c r="D266" s="205" t="s">
        <v>187</v>
      </c>
      <c r="E266" s="206" t="s">
        <v>814</v>
      </c>
      <c r="F266" s="207" t="s">
        <v>815</v>
      </c>
      <c r="G266" s="208" t="s">
        <v>340</v>
      </c>
      <c r="H266" s="209">
        <v>3</v>
      </c>
      <c r="I266" s="210"/>
      <c r="J266" s="211">
        <f>ROUND(I266*H266,2)</f>
        <v>0</v>
      </c>
      <c r="K266" s="212"/>
      <c r="L266" s="39"/>
      <c r="M266" s="213" t="s">
        <v>1</v>
      </c>
      <c r="N266" s="214" t="s">
        <v>41</v>
      </c>
      <c r="O266" s="71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128</v>
      </c>
      <c r="AT266" s="217" t="s">
        <v>187</v>
      </c>
      <c r="AU266" s="217" t="s">
        <v>86</v>
      </c>
      <c r="AY266" s="17" t="s">
        <v>184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128</v>
      </c>
      <c r="BM266" s="217" t="s">
        <v>1116</v>
      </c>
    </row>
    <row r="267" spans="1:65" s="13" customFormat="1" ht="11.25">
      <c r="B267" s="219"/>
      <c r="C267" s="220"/>
      <c r="D267" s="221" t="s">
        <v>193</v>
      </c>
      <c r="E267" s="222" t="s">
        <v>1</v>
      </c>
      <c r="F267" s="223" t="s">
        <v>198</v>
      </c>
      <c r="G267" s="220"/>
      <c r="H267" s="224">
        <v>3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193</v>
      </c>
      <c r="AU267" s="230" t="s">
        <v>86</v>
      </c>
      <c r="AV267" s="13" t="s">
        <v>86</v>
      </c>
      <c r="AW267" s="13" t="s">
        <v>32</v>
      </c>
      <c r="AX267" s="13" t="s">
        <v>84</v>
      </c>
      <c r="AY267" s="230" t="s">
        <v>184</v>
      </c>
    </row>
    <row r="268" spans="1:65" s="2" customFormat="1" ht="16.5" customHeight="1">
      <c r="A268" s="34"/>
      <c r="B268" s="35"/>
      <c r="C268" s="231" t="s">
        <v>624</v>
      </c>
      <c r="D268" s="231" t="s">
        <v>225</v>
      </c>
      <c r="E268" s="232" t="s">
        <v>817</v>
      </c>
      <c r="F268" s="233" t="s">
        <v>818</v>
      </c>
      <c r="G268" s="234" t="s">
        <v>340</v>
      </c>
      <c r="H268" s="235">
        <v>3.3</v>
      </c>
      <c r="I268" s="236"/>
      <c r="J268" s="237">
        <f>ROUND(I268*H268,2)</f>
        <v>0</v>
      </c>
      <c r="K268" s="238"/>
      <c r="L268" s="239"/>
      <c r="M268" s="240" t="s">
        <v>1</v>
      </c>
      <c r="N268" s="241" t="s">
        <v>41</v>
      </c>
      <c r="O268" s="71"/>
      <c r="P268" s="215">
        <f>O268*H268</f>
        <v>0</v>
      </c>
      <c r="Q268" s="215">
        <v>5.0000000000000001E-4</v>
      </c>
      <c r="R268" s="215">
        <f>Q268*H268</f>
        <v>1.65E-3</v>
      </c>
      <c r="S268" s="215">
        <v>0</v>
      </c>
      <c r="T268" s="21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280</v>
      </c>
      <c r="AT268" s="217" t="s">
        <v>225</v>
      </c>
      <c r="AU268" s="217" t="s">
        <v>86</v>
      </c>
      <c r="AY268" s="17" t="s">
        <v>184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84</v>
      </c>
      <c r="BK268" s="218">
        <f>ROUND(I268*H268,2)</f>
        <v>0</v>
      </c>
      <c r="BL268" s="17" t="s">
        <v>128</v>
      </c>
      <c r="BM268" s="217" t="s">
        <v>1117</v>
      </c>
    </row>
    <row r="269" spans="1:65" s="13" customFormat="1" ht="11.25">
      <c r="B269" s="219"/>
      <c r="C269" s="220"/>
      <c r="D269" s="221" t="s">
        <v>193</v>
      </c>
      <c r="E269" s="222" t="s">
        <v>1</v>
      </c>
      <c r="F269" s="223" t="s">
        <v>198</v>
      </c>
      <c r="G269" s="220"/>
      <c r="H269" s="224">
        <v>3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193</v>
      </c>
      <c r="AU269" s="230" t="s">
        <v>86</v>
      </c>
      <c r="AV269" s="13" t="s">
        <v>86</v>
      </c>
      <c r="AW269" s="13" t="s">
        <v>32</v>
      </c>
      <c r="AX269" s="13" t="s">
        <v>84</v>
      </c>
      <c r="AY269" s="230" t="s">
        <v>184</v>
      </c>
    </row>
    <row r="270" spans="1:65" s="13" customFormat="1" ht="11.25">
      <c r="B270" s="219"/>
      <c r="C270" s="220"/>
      <c r="D270" s="221" t="s">
        <v>193</v>
      </c>
      <c r="E270" s="220"/>
      <c r="F270" s="223" t="s">
        <v>820</v>
      </c>
      <c r="G270" s="220"/>
      <c r="H270" s="224">
        <v>3.3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193</v>
      </c>
      <c r="AU270" s="230" t="s">
        <v>86</v>
      </c>
      <c r="AV270" s="13" t="s">
        <v>86</v>
      </c>
      <c r="AW270" s="13" t="s">
        <v>4</v>
      </c>
      <c r="AX270" s="13" t="s">
        <v>84</v>
      </c>
      <c r="AY270" s="230" t="s">
        <v>184</v>
      </c>
    </row>
    <row r="271" spans="1:65" s="2" customFormat="1" ht="21.75" customHeight="1">
      <c r="A271" s="34"/>
      <c r="B271" s="35"/>
      <c r="C271" s="205" t="s">
        <v>626</v>
      </c>
      <c r="D271" s="205" t="s">
        <v>187</v>
      </c>
      <c r="E271" s="206" t="s">
        <v>660</v>
      </c>
      <c r="F271" s="207" t="s">
        <v>661</v>
      </c>
      <c r="G271" s="208" t="s">
        <v>564</v>
      </c>
      <c r="H271" s="256"/>
      <c r="I271" s="210"/>
      <c r="J271" s="211">
        <f>ROUND(I271*H271,2)</f>
        <v>0</v>
      </c>
      <c r="K271" s="212"/>
      <c r="L271" s="39"/>
      <c r="M271" s="213" t="s">
        <v>1</v>
      </c>
      <c r="N271" s="214" t="s">
        <v>41</v>
      </c>
      <c r="O271" s="71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128</v>
      </c>
      <c r="AT271" s="217" t="s">
        <v>187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1118</v>
      </c>
    </row>
    <row r="272" spans="1:65" s="12" customFormat="1" ht="22.9" customHeight="1">
      <c r="B272" s="189"/>
      <c r="C272" s="190"/>
      <c r="D272" s="191" t="s">
        <v>75</v>
      </c>
      <c r="E272" s="203" t="s">
        <v>822</v>
      </c>
      <c r="F272" s="203" t="s">
        <v>823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SUM(P273:P274)</f>
        <v>0</v>
      </c>
      <c r="Q272" s="197"/>
      <c r="R272" s="198">
        <f>SUM(R273:R274)</f>
        <v>0</v>
      </c>
      <c r="S272" s="197"/>
      <c r="T272" s="199">
        <f>SUM(T273:T274)</f>
        <v>0</v>
      </c>
      <c r="AR272" s="200" t="s">
        <v>86</v>
      </c>
      <c r="AT272" s="201" t="s">
        <v>75</v>
      </c>
      <c r="AU272" s="201" t="s">
        <v>84</v>
      </c>
      <c r="AY272" s="200" t="s">
        <v>184</v>
      </c>
      <c r="BK272" s="202">
        <f>SUM(BK273:BK274)</f>
        <v>0</v>
      </c>
    </row>
    <row r="273" spans="1:65" s="2" customFormat="1" ht="16.5" customHeight="1">
      <c r="A273" s="34"/>
      <c r="B273" s="35"/>
      <c r="C273" s="205" t="s">
        <v>630</v>
      </c>
      <c r="D273" s="205" t="s">
        <v>187</v>
      </c>
      <c r="E273" s="206" t="s">
        <v>857</v>
      </c>
      <c r="F273" s="207" t="s">
        <v>858</v>
      </c>
      <c r="G273" s="208" t="s">
        <v>222</v>
      </c>
      <c r="H273" s="209">
        <v>10</v>
      </c>
      <c r="I273" s="210"/>
      <c r="J273" s="211">
        <f>ROUND(I273*H273,2)</f>
        <v>0</v>
      </c>
      <c r="K273" s="212"/>
      <c r="L273" s="39"/>
      <c r="M273" s="213" t="s">
        <v>1</v>
      </c>
      <c r="N273" s="214" t="s">
        <v>41</v>
      </c>
      <c r="O273" s="71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7" t="s">
        <v>128</v>
      </c>
      <c r="AT273" s="217" t="s">
        <v>187</v>
      </c>
      <c r="AU273" s="217" t="s">
        <v>86</v>
      </c>
      <c r="AY273" s="17" t="s">
        <v>184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84</v>
      </c>
      <c r="BK273" s="218">
        <f>ROUND(I273*H273,2)</f>
        <v>0</v>
      </c>
      <c r="BL273" s="17" t="s">
        <v>128</v>
      </c>
      <c r="BM273" s="217" t="s">
        <v>1119</v>
      </c>
    </row>
    <row r="274" spans="1:65" s="2" customFormat="1" ht="21.75" customHeight="1">
      <c r="A274" s="34"/>
      <c r="B274" s="35"/>
      <c r="C274" s="205" t="s">
        <v>635</v>
      </c>
      <c r="D274" s="205" t="s">
        <v>187</v>
      </c>
      <c r="E274" s="206" t="s">
        <v>860</v>
      </c>
      <c r="F274" s="207" t="s">
        <v>861</v>
      </c>
      <c r="G274" s="208" t="s">
        <v>564</v>
      </c>
      <c r="H274" s="256"/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1120</v>
      </c>
    </row>
    <row r="275" spans="1:65" s="12" customFormat="1" ht="22.9" customHeight="1">
      <c r="B275" s="189"/>
      <c r="C275" s="190"/>
      <c r="D275" s="191" t="s">
        <v>75</v>
      </c>
      <c r="E275" s="203" t="s">
        <v>316</v>
      </c>
      <c r="F275" s="203" t="s">
        <v>317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SUM(P276:P279)</f>
        <v>0</v>
      </c>
      <c r="Q275" s="197"/>
      <c r="R275" s="198">
        <f>SUM(R276:R279)</f>
        <v>7.1299999999999998E-5</v>
      </c>
      <c r="S275" s="197"/>
      <c r="T275" s="199">
        <f>SUM(T276:T279)</f>
        <v>1.4714999999999999E-3</v>
      </c>
      <c r="AR275" s="200" t="s">
        <v>86</v>
      </c>
      <c r="AT275" s="201" t="s">
        <v>75</v>
      </c>
      <c r="AU275" s="201" t="s">
        <v>84</v>
      </c>
      <c r="AY275" s="200" t="s">
        <v>184</v>
      </c>
      <c r="BK275" s="202">
        <f>SUM(BK276:BK279)</f>
        <v>0</v>
      </c>
    </row>
    <row r="276" spans="1:65" s="2" customFormat="1" ht="16.5" customHeight="1">
      <c r="A276" s="34"/>
      <c r="B276" s="35"/>
      <c r="C276" s="205" t="s">
        <v>639</v>
      </c>
      <c r="D276" s="205" t="s">
        <v>187</v>
      </c>
      <c r="E276" s="206" t="s">
        <v>327</v>
      </c>
      <c r="F276" s="207" t="s">
        <v>328</v>
      </c>
      <c r="G276" s="208" t="s">
        <v>190</v>
      </c>
      <c r="H276" s="209">
        <v>7.13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1.0000000000000001E-5</v>
      </c>
      <c r="R276" s="215">
        <f>Q276*H276</f>
        <v>7.1299999999999998E-5</v>
      </c>
      <c r="S276" s="215">
        <v>1.4999999999999999E-4</v>
      </c>
      <c r="T276" s="216">
        <f>S276*H276</f>
        <v>1.0694999999999999E-3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1121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1122</v>
      </c>
      <c r="G277" s="220"/>
      <c r="H277" s="224">
        <v>7.13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16.5" customHeight="1">
      <c r="A278" s="34"/>
      <c r="B278" s="35"/>
      <c r="C278" s="205" t="s">
        <v>645</v>
      </c>
      <c r="D278" s="205" t="s">
        <v>187</v>
      </c>
      <c r="E278" s="206" t="s">
        <v>332</v>
      </c>
      <c r="F278" s="207" t="s">
        <v>333</v>
      </c>
      <c r="G278" s="208" t="s">
        <v>190</v>
      </c>
      <c r="H278" s="209">
        <v>2.68</v>
      </c>
      <c r="I278" s="210"/>
      <c r="J278" s="211">
        <f>ROUND(I278*H278,2)</f>
        <v>0</v>
      </c>
      <c r="K278" s="212"/>
      <c r="L278" s="39"/>
      <c r="M278" s="213" t="s">
        <v>1</v>
      </c>
      <c r="N278" s="214" t="s">
        <v>41</v>
      </c>
      <c r="O278" s="71"/>
      <c r="P278" s="215">
        <f>O278*H278</f>
        <v>0</v>
      </c>
      <c r="Q278" s="215">
        <v>0</v>
      </c>
      <c r="R278" s="215">
        <f>Q278*H278</f>
        <v>0</v>
      </c>
      <c r="S278" s="215">
        <v>1.4999999999999999E-4</v>
      </c>
      <c r="T278" s="216">
        <f>S278*H278</f>
        <v>4.0200000000000001E-4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128</v>
      </c>
      <c r="AT278" s="217" t="s">
        <v>187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1123</v>
      </c>
    </row>
    <row r="279" spans="1:65" s="13" customFormat="1" ht="11.25">
      <c r="B279" s="219"/>
      <c r="C279" s="220"/>
      <c r="D279" s="221" t="s">
        <v>193</v>
      </c>
      <c r="E279" s="222" t="s">
        <v>1</v>
      </c>
      <c r="F279" s="223" t="s">
        <v>149</v>
      </c>
      <c r="G279" s="220"/>
      <c r="H279" s="224">
        <v>2.68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193</v>
      </c>
      <c r="AU279" s="230" t="s">
        <v>86</v>
      </c>
      <c r="AV279" s="13" t="s">
        <v>86</v>
      </c>
      <c r="AW279" s="13" t="s">
        <v>32</v>
      </c>
      <c r="AX279" s="13" t="s">
        <v>84</v>
      </c>
      <c r="AY279" s="230" t="s">
        <v>184</v>
      </c>
    </row>
    <row r="280" spans="1:65" s="12" customFormat="1" ht="22.9" customHeight="1">
      <c r="B280" s="189"/>
      <c r="C280" s="190"/>
      <c r="D280" s="191" t="s">
        <v>75</v>
      </c>
      <c r="E280" s="203" t="s">
        <v>335</v>
      </c>
      <c r="F280" s="203" t="s">
        <v>336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SUM(P281:P294)</f>
        <v>0</v>
      </c>
      <c r="Q280" s="197"/>
      <c r="R280" s="198">
        <f>SUM(R281:R294)</f>
        <v>3.8300599999999997E-3</v>
      </c>
      <c r="S280" s="197"/>
      <c r="T280" s="199">
        <f>SUM(T281:T294)</f>
        <v>0</v>
      </c>
      <c r="AR280" s="200" t="s">
        <v>86</v>
      </c>
      <c r="AT280" s="201" t="s">
        <v>75</v>
      </c>
      <c r="AU280" s="201" t="s">
        <v>84</v>
      </c>
      <c r="AY280" s="200" t="s">
        <v>184</v>
      </c>
      <c r="BK280" s="202">
        <f>SUM(BK281:BK294)</f>
        <v>0</v>
      </c>
    </row>
    <row r="281" spans="1:65" s="2" customFormat="1" ht="21.75" customHeight="1">
      <c r="A281" s="34"/>
      <c r="B281" s="35"/>
      <c r="C281" s="205" t="s">
        <v>649</v>
      </c>
      <c r="D281" s="205" t="s">
        <v>187</v>
      </c>
      <c r="E281" s="206" t="s">
        <v>338</v>
      </c>
      <c r="F281" s="207" t="s">
        <v>339</v>
      </c>
      <c r="G281" s="208" t="s">
        <v>340</v>
      </c>
      <c r="H281" s="209">
        <v>8.51</v>
      </c>
      <c r="I281" s="210"/>
      <c r="J281" s="211">
        <f>ROUND(I281*H281,2)</f>
        <v>0</v>
      </c>
      <c r="K281" s="212"/>
      <c r="L281" s="39"/>
      <c r="M281" s="213" t="s">
        <v>1</v>
      </c>
      <c r="N281" s="214" t="s">
        <v>41</v>
      </c>
      <c r="O281" s="71"/>
      <c r="P281" s="215">
        <f>O281*H281</f>
        <v>0</v>
      </c>
      <c r="Q281" s="215">
        <v>1.0000000000000001E-5</v>
      </c>
      <c r="R281" s="215">
        <f>Q281*H281</f>
        <v>8.5100000000000009E-5</v>
      </c>
      <c r="S281" s="215">
        <v>0</v>
      </c>
      <c r="T281" s="21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7" t="s">
        <v>128</v>
      </c>
      <c r="AT281" s="217" t="s">
        <v>187</v>
      </c>
      <c r="AU281" s="217" t="s">
        <v>86</v>
      </c>
      <c r="AY281" s="17" t="s">
        <v>184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7" t="s">
        <v>84</v>
      </c>
      <c r="BK281" s="218">
        <f>ROUND(I281*H281,2)</f>
        <v>0</v>
      </c>
      <c r="BL281" s="17" t="s">
        <v>128</v>
      </c>
      <c r="BM281" s="217" t="s">
        <v>1124</v>
      </c>
    </row>
    <row r="282" spans="1:65" s="13" customFormat="1" ht="11.25">
      <c r="B282" s="219"/>
      <c r="C282" s="220"/>
      <c r="D282" s="221" t="s">
        <v>193</v>
      </c>
      <c r="E282" s="222" t="s">
        <v>1</v>
      </c>
      <c r="F282" s="223" t="s">
        <v>342</v>
      </c>
      <c r="G282" s="220"/>
      <c r="H282" s="224">
        <v>8.51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193</v>
      </c>
      <c r="AU282" s="230" t="s">
        <v>86</v>
      </c>
      <c r="AV282" s="13" t="s">
        <v>86</v>
      </c>
      <c r="AW282" s="13" t="s">
        <v>32</v>
      </c>
      <c r="AX282" s="13" t="s">
        <v>84</v>
      </c>
      <c r="AY282" s="230" t="s">
        <v>184</v>
      </c>
    </row>
    <row r="283" spans="1:65" s="2" customFormat="1" ht="16.5" customHeight="1">
      <c r="A283" s="34"/>
      <c r="B283" s="35"/>
      <c r="C283" s="205" t="s">
        <v>653</v>
      </c>
      <c r="D283" s="205" t="s">
        <v>187</v>
      </c>
      <c r="E283" s="206" t="s">
        <v>344</v>
      </c>
      <c r="F283" s="207" t="s">
        <v>345</v>
      </c>
      <c r="G283" s="208" t="s">
        <v>190</v>
      </c>
      <c r="H283" s="209">
        <v>10.050000000000001</v>
      </c>
      <c r="I283" s="210"/>
      <c r="J283" s="211">
        <f>ROUND(I283*H283,2)</f>
        <v>0</v>
      </c>
      <c r="K283" s="212"/>
      <c r="L283" s="39"/>
      <c r="M283" s="213" t="s">
        <v>1</v>
      </c>
      <c r="N283" s="214" t="s">
        <v>41</v>
      </c>
      <c r="O283" s="71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7" t="s">
        <v>128</v>
      </c>
      <c r="AT283" s="217" t="s">
        <v>187</v>
      </c>
      <c r="AU283" s="217" t="s">
        <v>86</v>
      </c>
      <c r="AY283" s="17" t="s">
        <v>184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7" t="s">
        <v>84</v>
      </c>
      <c r="BK283" s="218">
        <f>ROUND(I283*H283,2)</f>
        <v>0</v>
      </c>
      <c r="BL283" s="17" t="s">
        <v>128</v>
      </c>
      <c r="BM283" s="217" t="s">
        <v>1125</v>
      </c>
    </row>
    <row r="284" spans="1:65" s="13" customFormat="1" ht="11.25">
      <c r="B284" s="219"/>
      <c r="C284" s="220"/>
      <c r="D284" s="221" t="s">
        <v>193</v>
      </c>
      <c r="E284" s="222" t="s">
        <v>1</v>
      </c>
      <c r="F284" s="223" t="s">
        <v>137</v>
      </c>
      <c r="G284" s="220"/>
      <c r="H284" s="224">
        <v>10.050000000000001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193</v>
      </c>
      <c r="AU284" s="230" t="s">
        <v>86</v>
      </c>
      <c r="AV284" s="13" t="s">
        <v>86</v>
      </c>
      <c r="AW284" s="13" t="s">
        <v>32</v>
      </c>
      <c r="AX284" s="13" t="s">
        <v>84</v>
      </c>
      <c r="AY284" s="230" t="s">
        <v>184</v>
      </c>
    </row>
    <row r="285" spans="1:65" s="2" customFormat="1" ht="16.5" customHeight="1">
      <c r="A285" s="34"/>
      <c r="B285" s="35"/>
      <c r="C285" s="231" t="s">
        <v>655</v>
      </c>
      <c r="D285" s="231" t="s">
        <v>225</v>
      </c>
      <c r="E285" s="232" t="s">
        <v>348</v>
      </c>
      <c r="F285" s="233" t="s">
        <v>349</v>
      </c>
      <c r="G285" s="234" t="s">
        <v>190</v>
      </c>
      <c r="H285" s="235">
        <v>10.553000000000001</v>
      </c>
      <c r="I285" s="236"/>
      <c r="J285" s="237">
        <f>ROUND(I285*H285,2)</f>
        <v>0</v>
      </c>
      <c r="K285" s="238"/>
      <c r="L285" s="239"/>
      <c r="M285" s="240" t="s">
        <v>1</v>
      </c>
      <c r="N285" s="241" t="s">
        <v>41</v>
      </c>
      <c r="O285" s="71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280</v>
      </c>
      <c r="AT285" s="217" t="s">
        <v>225</v>
      </c>
      <c r="AU285" s="217" t="s">
        <v>86</v>
      </c>
      <c r="AY285" s="17" t="s">
        <v>184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128</v>
      </c>
      <c r="BM285" s="217" t="s">
        <v>1126</v>
      </c>
    </row>
    <row r="286" spans="1:65" s="13" customFormat="1" ht="11.25">
      <c r="B286" s="219"/>
      <c r="C286" s="220"/>
      <c r="D286" s="221" t="s">
        <v>193</v>
      </c>
      <c r="E286" s="220"/>
      <c r="F286" s="223" t="s">
        <v>868</v>
      </c>
      <c r="G286" s="220"/>
      <c r="H286" s="224">
        <v>10.553000000000001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193</v>
      </c>
      <c r="AU286" s="230" t="s">
        <v>86</v>
      </c>
      <c r="AV286" s="13" t="s">
        <v>86</v>
      </c>
      <c r="AW286" s="13" t="s">
        <v>4</v>
      </c>
      <c r="AX286" s="13" t="s">
        <v>84</v>
      </c>
      <c r="AY286" s="230" t="s">
        <v>184</v>
      </c>
    </row>
    <row r="287" spans="1:65" s="2" customFormat="1" ht="21.75" customHeight="1">
      <c r="A287" s="34"/>
      <c r="B287" s="35"/>
      <c r="C287" s="205" t="s">
        <v>659</v>
      </c>
      <c r="D287" s="205" t="s">
        <v>187</v>
      </c>
      <c r="E287" s="206" t="s">
        <v>353</v>
      </c>
      <c r="F287" s="207" t="s">
        <v>354</v>
      </c>
      <c r="G287" s="208" t="s">
        <v>190</v>
      </c>
      <c r="H287" s="209">
        <v>5.98</v>
      </c>
      <c r="I287" s="210"/>
      <c r="J287" s="211">
        <f>ROUND(I287*H287,2)</f>
        <v>0</v>
      </c>
      <c r="K287" s="212"/>
      <c r="L287" s="39"/>
      <c r="M287" s="213" t="s">
        <v>1</v>
      </c>
      <c r="N287" s="214" t="s">
        <v>41</v>
      </c>
      <c r="O287" s="71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128</v>
      </c>
      <c r="AT287" s="217" t="s">
        <v>187</v>
      </c>
      <c r="AU287" s="217" t="s">
        <v>86</v>
      </c>
      <c r="AY287" s="17" t="s">
        <v>184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128</v>
      </c>
      <c r="BM287" s="217" t="s">
        <v>1127</v>
      </c>
    </row>
    <row r="288" spans="1:65" s="13" customFormat="1" ht="11.25">
      <c r="B288" s="219"/>
      <c r="C288" s="220"/>
      <c r="D288" s="221" t="s">
        <v>193</v>
      </c>
      <c r="E288" s="222" t="s">
        <v>143</v>
      </c>
      <c r="F288" s="223" t="s">
        <v>870</v>
      </c>
      <c r="G288" s="220"/>
      <c r="H288" s="224">
        <v>5.98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193</v>
      </c>
      <c r="AU288" s="230" t="s">
        <v>86</v>
      </c>
      <c r="AV288" s="13" t="s">
        <v>86</v>
      </c>
      <c r="AW288" s="13" t="s">
        <v>32</v>
      </c>
      <c r="AX288" s="13" t="s">
        <v>84</v>
      </c>
      <c r="AY288" s="230" t="s">
        <v>184</v>
      </c>
    </row>
    <row r="289" spans="1:65" s="2" customFormat="1" ht="16.5" customHeight="1">
      <c r="A289" s="34"/>
      <c r="B289" s="35"/>
      <c r="C289" s="231" t="s">
        <v>663</v>
      </c>
      <c r="D289" s="231" t="s">
        <v>225</v>
      </c>
      <c r="E289" s="232" t="s">
        <v>348</v>
      </c>
      <c r="F289" s="233" t="s">
        <v>349</v>
      </c>
      <c r="G289" s="234" t="s">
        <v>190</v>
      </c>
      <c r="H289" s="235">
        <v>6.2789999999999999</v>
      </c>
      <c r="I289" s="236"/>
      <c r="J289" s="237">
        <f>ROUND(I289*H289,2)</f>
        <v>0</v>
      </c>
      <c r="K289" s="238"/>
      <c r="L289" s="239"/>
      <c r="M289" s="240" t="s">
        <v>1</v>
      </c>
      <c r="N289" s="241" t="s">
        <v>41</v>
      </c>
      <c r="O289" s="71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280</v>
      </c>
      <c r="AT289" s="217" t="s">
        <v>225</v>
      </c>
      <c r="AU289" s="217" t="s">
        <v>86</v>
      </c>
      <c r="AY289" s="17" t="s">
        <v>184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128</v>
      </c>
      <c r="BM289" s="217" t="s">
        <v>1128</v>
      </c>
    </row>
    <row r="290" spans="1:65" s="13" customFormat="1" ht="11.25">
      <c r="B290" s="219"/>
      <c r="C290" s="220"/>
      <c r="D290" s="221" t="s">
        <v>193</v>
      </c>
      <c r="E290" s="220"/>
      <c r="F290" s="223" t="s">
        <v>872</v>
      </c>
      <c r="G290" s="220"/>
      <c r="H290" s="224">
        <v>6.2789999999999999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193</v>
      </c>
      <c r="AU290" s="230" t="s">
        <v>86</v>
      </c>
      <c r="AV290" s="13" t="s">
        <v>86</v>
      </c>
      <c r="AW290" s="13" t="s">
        <v>4</v>
      </c>
      <c r="AX290" s="13" t="s">
        <v>84</v>
      </c>
      <c r="AY290" s="230" t="s">
        <v>184</v>
      </c>
    </row>
    <row r="291" spans="1:65" s="2" customFormat="1" ht="21.75" customHeight="1">
      <c r="A291" s="34"/>
      <c r="B291" s="35"/>
      <c r="C291" s="205" t="s">
        <v>666</v>
      </c>
      <c r="D291" s="205" t="s">
        <v>187</v>
      </c>
      <c r="E291" s="206" t="s">
        <v>361</v>
      </c>
      <c r="F291" s="207" t="s">
        <v>362</v>
      </c>
      <c r="G291" s="208" t="s">
        <v>190</v>
      </c>
      <c r="H291" s="209">
        <v>7.968</v>
      </c>
      <c r="I291" s="210"/>
      <c r="J291" s="211">
        <f>ROUND(I291*H291,2)</f>
        <v>0</v>
      </c>
      <c r="K291" s="212"/>
      <c r="L291" s="39"/>
      <c r="M291" s="213" t="s">
        <v>1</v>
      </c>
      <c r="N291" s="214" t="s">
        <v>41</v>
      </c>
      <c r="O291" s="71"/>
      <c r="P291" s="215">
        <f>O291*H291</f>
        <v>0</v>
      </c>
      <c r="Q291" s="215">
        <v>2.1000000000000001E-4</v>
      </c>
      <c r="R291" s="215">
        <f>Q291*H291</f>
        <v>1.6732800000000001E-3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128</v>
      </c>
      <c r="AT291" s="217" t="s">
        <v>187</v>
      </c>
      <c r="AU291" s="217" t="s">
        <v>86</v>
      </c>
      <c r="AY291" s="17" t="s">
        <v>184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7" t="s">
        <v>84</v>
      </c>
      <c r="BK291" s="218">
        <f>ROUND(I291*H291,2)</f>
        <v>0</v>
      </c>
      <c r="BL291" s="17" t="s">
        <v>128</v>
      </c>
      <c r="BM291" s="217" t="s">
        <v>1129</v>
      </c>
    </row>
    <row r="292" spans="1:65" s="13" customFormat="1" ht="11.25">
      <c r="B292" s="219"/>
      <c r="C292" s="220"/>
      <c r="D292" s="221" t="s">
        <v>193</v>
      </c>
      <c r="E292" s="222" t="s">
        <v>140</v>
      </c>
      <c r="F292" s="223" t="s">
        <v>1130</v>
      </c>
      <c r="G292" s="220"/>
      <c r="H292" s="224">
        <v>7.968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193</v>
      </c>
      <c r="AU292" s="230" t="s">
        <v>86</v>
      </c>
      <c r="AV292" s="13" t="s">
        <v>86</v>
      </c>
      <c r="AW292" s="13" t="s">
        <v>32</v>
      </c>
      <c r="AX292" s="13" t="s">
        <v>84</v>
      </c>
      <c r="AY292" s="230" t="s">
        <v>184</v>
      </c>
    </row>
    <row r="293" spans="1:65" s="2" customFormat="1" ht="21.75" customHeight="1">
      <c r="A293" s="34"/>
      <c r="B293" s="35"/>
      <c r="C293" s="205" t="s">
        <v>668</v>
      </c>
      <c r="D293" s="205" t="s">
        <v>187</v>
      </c>
      <c r="E293" s="206" t="s">
        <v>365</v>
      </c>
      <c r="F293" s="207" t="s">
        <v>366</v>
      </c>
      <c r="G293" s="208" t="s">
        <v>190</v>
      </c>
      <c r="H293" s="209">
        <v>7.968</v>
      </c>
      <c r="I293" s="210"/>
      <c r="J293" s="211">
        <f>ROUND(I293*H293,2)</f>
        <v>0</v>
      </c>
      <c r="K293" s="212"/>
      <c r="L293" s="39"/>
      <c r="M293" s="213" t="s">
        <v>1</v>
      </c>
      <c r="N293" s="214" t="s">
        <v>41</v>
      </c>
      <c r="O293" s="71"/>
      <c r="P293" s="215">
        <f>O293*H293</f>
        <v>0</v>
      </c>
      <c r="Q293" s="215">
        <v>2.5999999999999998E-4</v>
      </c>
      <c r="R293" s="215">
        <f>Q293*H293</f>
        <v>2.0716799999999998E-3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128</v>
      </c>
      <c r="AT293" s="217" t="s">
        <v>187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1131</v>
      </c>
    </row>
    <row r="294" spans="1:65" s="13" customFormat="1" ht="11.25">
      <c r="B294" s="219"/>
      <c r="C294" s="220"/>
      <c r="D294" s="221" t="s">
        <v>193</v>
      </c>
      <c r="E294" s="222" t="s">
        <v>1</v>
      </c>
      <c r="F294" s="223" t="s">
        <v>140</v>
      </c>
      <c r="G294" s="220"/>
      <c r="H294" s="224">
        <v>7.968</v>
      </c>
      <c r="I294" s="225"/>
      <c r="J294" s="220"/>
      <c r="K294" s="220"/>
      <c r="L294" s="226"/>
      <c r="M294" s="242"/>
      <c r="N294" s="243"/>
      <c r="O294" s="243"/>
      <c r="P294" s="243"/>
      <c r="Q294" s="243"/>
      <c r="R294" s="243"/>
      <c r="S294" s="243"/>
      <c r="T294" s="244"/>
      <c r="AT294" s="230" t="s">
        <v>193</v>
      </c>
      <c r="AU294" s="230" t="s">
        <v>86</v>
      </c>
      <c r="AV294" s="13" t="s">
        <v>86</v>
      </c>
      <c r="AW294" s="13" t="s">
        <v>32</v>
      </c>
      <c r="AX294" s="13" t="s">
        <v>84</v>
      </c>
      <c r="AY294" s="230" t="s">
        <v>184</v>
      </c>
    </row>
    <row r="295" spans="1:65" s="2" customFormat="1" ht="6.95" customHeight="1">
      <c r="A295" s="34"/>
      <c r="B295" s="54"/>
      <c r="C295" s="55"/>
      <c r="D295" s="55"/>
      <c r="E295" s="55"/>
      <c r="F295" s="55"/>
      <c r="G295" s="55"/>
      <c r="H295" s="55"/>
      <c r="I295" s="153"/>
      <c r="J295" s="55"/>
      <c r="K295" s="55"/>
      <c r="L295" s="39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algorithmName="SHA-512" hashValue="t1uWSAHHP6G1lvHv1A54D2q8IzkP1EXetm7anXda7dpCS0BRStcVbAX6Ty+LTjqlS1GTVtIKS6ywgSH0/meGLQ==" saltValue="uOQnXRsCVlCH7IRRfz+L50ISw6Fs/IjQTlP6ciw0kmoxYKhAw183Xe17zXc6ompuL87Ni0glcfX9bLA5RW2UbA==" spinCount="100000" sheet="1" objects="1" scenarios="1" formatColumns="0" formatRows="0" autoFilter="0"/>
  <autoFilter ref="C130:K294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110</v>
      </c>
      <c r="AZ2" s="109" t="s">
        <v>137</v>
      </c>
      <c r="BA2" s="109" t="s">
        <v>138</v>
      </c>
      <c r="BB2" s="109" t="s">
        <v>1</v>
      </c>
      <c r="BC2" s="109" t="s">
        <v>1132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1133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149</v>
      </c>
      <c r="BA4" s="109" t="s">
        <v>150</v>
      </c>
      <c r="BB4" s="109" t="s">
        <v>1</v>
      </c>
      <c r="BC4" s="109" t="s">
        <v>1134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143</v>
      </c>
      <c r="BA5" s="109" t="s">
        <v>144</v>
      </c>
      <c r="BB5" s="109" t="s">
        <v>1</v>
      </c>
      <c r="BC5" s="109" t="s">
        <v>1135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146</v>
      </c>
      <c r="BA6" s="109" t="s">
        <v>1</v>
      </c>
      <c r="BB6" s="109" t="s">
        <v>1</v>
      </c>
      <c r="BC6" s="109" t="s">
        <v>1136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424</v>
      </c>
      <c r="BA7" s="109" t="s">
        <v>425</v>
      </c>
      <c r="BB7" s="109" t="s">
        <v>1</v>
      </c>
      <c r="BC7" s="109" t="s">
        <v>1137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421</v>
      </c>
      <c r="BA8" s="109" t="s">
        <v>422</v>
      </c>
      <c r="BB8" s="109" t="s">
        <v>1</v>
      </c>
      <c r="BC8" s="109" t="s">
        <v>1138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1139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148</v>
      </c>
      <c r="BA9" s="109" t="s">
        <v>148</v>
      </c>
      <c r="BB9" s="109" t="s">
        <v>1</v>
      </c>
      <c r="BC9" s="109" t="s">
        <v>84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416</v>
      </c>
      <c r="BA10" s="109" t="s">
        <v>416</v>
      </c>
      <c r="BB10" s="109" t="s">
        <v>1</v>
      </c>
      <c r="BC10" s="109" t="s">
        <v>1140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412</v>
      </c>
      <c r="BA11" s="109" t="s">
        <v>413</v>
      </c>
      <c r="BB11" s="109" t="s">
        <v>1</v>
      </c>
      <c r="BC11" s="109" t="s">
        <v>1141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140</v>
      </c>
      <c r="BA12" s="109" t="s">
        <v>140</v>
      </c>
      <c r="BB12" s="109" t="s">
        <v>1</v>
      </c>
      <c r="BC12" s="109" t="s">
        <v>1142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1143</v>
      </c>
      <c r="BA13" s="109" t="s">
        <v>1144</v>
      </c>
      <c r="BB13" s="109" t="s">
        <v>1</v>
      </c>
      <c r="BC13" s="109" t="s">
        <v>1145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ROUND((SUM(BE130:BE310)),  2)</f>
        <v>0</v>
      </c>
      <c r="G33" s="34"/>
      <c r="H33" s="34"/>
      <c r="I33" s="132">
        <v>0.21</v>
      </c>
      <c r="J33" s="131">
        <f>ROUND(((SUM(BE130:BE310))*I33),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ROUND((SUM(BF130:BF310)),  2)</f>
        <v>0</v>
      </c>
      <c r="G34" s="34"/>
      <c r="H34" s="34"/>
      <c r="I34" s="132">
        <v>0.15</v>
      </c>
      <c r="J34" s="131">
        <f>ROUND(((SUM(BF130:BF310))*I34),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ROUND((SUM(BG130:BG310)),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ROUND((SUM(BH130:BH310)),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ROUND((SUM(BI130:BI310)),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09 - 1.09 Sklad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J149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J213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J215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J216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J236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166</v>
      </c>
      <c r="E107" s="172"/>
      <c r="F107" s="172"/>
      <c r="G107" s="172"/>
      <c r="H107" s="172"/>
      <c r="I107" s="173"/>
      <c r="J107" s="174">
        <f>J248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431</v>
      </c>
      <c r="E108" s="172"/>
      <c r="F108" s="172"/>
      <c r="G108" s="172"/>
      <c r="H108" s="172"/>
      <c r="I108" s="173"/>
      <c r="J108" s="174">
        <f>J266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167</v>
      </c>
      <c r="E109" s="172"/>
      <c r="F109" s="172"/>
      <c r="G109" s="172"/>
      <c r="H109" s="172"/>
      <c r="I109" s="173"/>
      <c r="J109" s="174">
        <f>J283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168</v>
      </c>
      <c r="E110" s="172"/>
      <c r="F110" s="172"/>
      <c r="G110" s="172"/>
      <c r="H110" s="172"/>
      <c r="I110" s="173"/>
      <c r="J110" s="174">
        <f>J294</f>
        <v>0</v>
      </c>
      <c r="K110" s="170"/>
      <c r="L110" s="175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3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6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169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34" t="str">
        <f>E7</f>
        <v>Stavební úpravy šaten a navazujících prostor TJ Milín č.p.319</v>
      </c>
      <c r="F120" s="335"/>
      <c r="G120" s="335"/>
      <c r="H120" s="335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152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0" t="str">
        <f>E9</f>
        <v>09 - 1.09 Sklad</v>
      </c>
      <c r="F122" s="336"/>
      <c r="G122" s="336"/>
      <c r="H122" s="3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118" t="s">
        <v>22</v>
      </c>
      <c r="J124" s="66" t="str">
        <f>IF(J12="","",J12)</f>
        <v>16. 8. 2021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40.15" customHeight="1">
      <c r="A126" s="34"/>
      <c r="B126" s="35"/>
      <c r="C126" s="29" t="s">
        <v>24</v>
      </c>
      <c r="D126" s="36"/>
      <c r="E126" s="36"/>
      <c r="F126" s="27" t="str">
        <f>E15</f>
        <v>Obec Milín, 11. května 27, 262 31 Milín</v>
      </c>
      <c r="G126" s="36"/>
      <c r="H126" s="36"/>
      <c r="I126" s="118" t="s">
        <v>30</v>
      </c>
      <c r="J126" s="32" t="str">
        <f>E21</f>
        <v>Ing. Jan hašek, Kamenická 832, 262 72 Březnice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118" t="s">
        <v>33</v>
      </c>
      <c r="J127" s="32" t="str">
        <f>E24</f>
        <v>Ing. Jitka Dupalová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6"/>
      <c r="B129" s="177"/>
      <c r="C129" s="178" t="s">
        <v>170</v>
      </c>
      <c r="D129" s="179" t="s">
        <v>61</v>
      </c>
      <c r="E129" s="179" t="s">
        <v>57</v>
      </c>
      <c r="F129" s="179" t="s">
        <v>58</v>
      </c>
      <c r="G129" s="179" t="s">
        <v>171</v>
      </c>
      <c r="H129" s="179" t="s">
        <v>172</v>
      </c>
      <c r="I129" s="180" t="s">
        <v>173</v>
      </c>
      <c r="J129" s="181" t="s">
        <v>157</v>
      </c>
      <c r="K129" s="182" t="s">
        <v>174</v>
      </c>
      <c r="L129" s="183"/>
      <c r="M129" s="75" t="s">
        <v>1</v>
      </c>
      <c r="N129" s="76" t="s">
        <v>40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116"/>
      <c r="J130" s="184">
        <f>BK130</f>
        <v>0</v>
      </c>
      <c r="K130" s="36"/>
      <c r="L130" s="39"/>
      <c r="M130" s="78"/>
      <c r="N130" s="185"/>
      <c r="O130" s="79"/>
      <c r="P130" s="186">
        <f>P131+P215</f>
        <v>0</v>
      </c>
      <c r="Q130" s="79"/>
      <c r="R130" s="186">
        <f>R131+R215</f>
        <v>3.7808995300000006</v>
      </c>
      <c r="S130" s="79"/>
      <c r="T130" s="187">
        <f>T131+T215</f>
        <v>2.4784519500000002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159</v>
      </c>
      <c r="BK130" s="188">
        <f>BK131+BK215</f>
        <v>0</v>
      </c>
    </row>
    <row r="131" spans="1:65" s="12" customFormat="1" ht="25.9" customHeight="1">
      <c r="B131" s="189"/>
      <c r="C131" s="190"/>
      <c r="D131" s="191" t="s">
        <v>75</v>
      </c>
      <c r="E131" s="192" t="s">
        <v>182</v>
      </c>
      <c r="F131" s="192" t="s">
        <v>183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P132+P146+P149+P184+P197+P213</f>
        <v>0</v>
      </c>
      <c r="Q131" s="197"/>
      <c r="R131" s="198">
        <f>R132+R146+R149+R184+R197+R213</f>
        <v>3.4916610000000006</v>
      </c>
      <c r="S131" s="197"/>
      <c r="T131" s="199">
        <f>T132+T146+T149+T184+T197+T213</f>
        <v>2.20784</v>
      </c>
      <c r="AR131" s="200" t="s">
        <v>84</v>
      </c>
      <c r="AT131" s="201" t="s">
        <v>75</v>
      </c>
      <c r="AU131" s="201" t="s">
        <v>76</v>
      </c>
      <c r="AY131" s="200" t="s">
        <v>184</v>
      </c>
      <c r="BK131" s="202">
        <f>BK132+BK146+BK149+BK184+BK197+BK213</f>
        <v>0</v>
      </c>
    </row>
    <row r="132" spans="1:65" s="12" customFormat="1" ht="22.9" customHeight="1">
      <c r="B132" s="189"/>
      <c r="C132" s="190"/>
      <c r="D132" s="191" t="s">
        <v>75</v>
      </c>
      <c r="E132" s="203" t="s">
        <v>84</v>
      </c>
      <c r="F132" s="203" t="s">
        <v>432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SUM(P133:P145)</f>
        <v>0</v>
      </c>
      <c r="Q132" s="197"/>
      <c r="R132" s="198">
        <f>SUM(R133:R145)</f>
        <v>0</v>
      </c>
      <c r="S132" s="197"/>
      <c r="T132" s="199">
        <f>SUM(T133:T145)</f>
        <v>0</v>
      </c>
      <c r="AR132" s="200" t="s">
        <v>84</v>
      </c>
      <c r="AT132" s="201" t="s">
        <v>75</v>
      </c>
      <c r="AU132" s="201" t="s">
        <v>84</v>
      </c>
      <c r="AY132" s="200" t="s">
        <v>184</v>
      </c>
      <c r="BK132" s="202">
        <f>SUM(BK133:BK145)</f>
        <v>0</v>
      </c>
    </row>
    <row r="133" spans="1:65" s="2" customFormat="1" ht="21.75" customHeight="1">
      <c r="A133" s="34"/>
      <c r="B133" s="35"/>
      <c r="C133" s="205" t="s">
        <v>84</v>
      </c>
      <c r="D133" s="205" t="s">
        <v>187</v>
      </c>
      <c r="E133" s="206" t="s">
        <v>433</v>
      </c>
      <c r="F133" s="207" t="s">
        <v>434</v>
      </c>
      <c r="G133" s="208" t="s">
        <v>435</v>
      </c>
      <c r="H133" s="209">
        <v>1.0720000000000001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1146</v>
      </c>
    </row>
    <row r="134" spans="1:65" s="13" customFormat="1" ht="11.25">
      <c r="B134" s="219"/>
      <c r="C134" s="220"/>
      <c r="D134" s="221" t="s">
        <v>193</v>
      </c>
      <c r="E134" s="222" t="s">
        <v>418</v>
      </c>
      <c r="F134" s="223" t="s">
        <v>437</v>
      </c>
      <c r="G134" s="220"/>
      <c r="H134" s="224">
        <v>1.0720000000000001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33" customHeight="1">
      <c r="A135" s="34"/>
      <c r="B135" s="35"/>
      <c r="C135" s="205" t="s">
        <v>86</v>
      </c>
      <c r="D135" s="205" t="s">
        <v>187</v>
      </c>
      <c r="E135" s="206" t="s">
        <v>438</v>
      </c>
      <c r="F135" s="207" t="s">
        <v>439</v>
      </c>
      <c r="G135" s="208" t="s">
        <v>435</v>
      </c>
      <c r="H135" s="209">
        <v>1.0720000000000001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1147</v>
      </c>
    </row>
    <row r="136" spans="1:65" s="13" customFormat="1" ht="11.25">
      <c r="B136" s="219"/>
      <c r="C136" s="220"/>
      <c r="D136" s="221" t="s">
        <v>193</v>
      </c>
      <c r="E136" s="222" t="s">
        <v>1</v>
      </c>
      <c r="F136" s="223" t="s">
        <v>418</v>
      </c>
      <c r="G136" s="220"/>
      <c r="H136" s="224">
        <v>1.0720000000000001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33" customHeight="1">
      <c r="A137" s="34"/>
      <c r="B137" s="35"/>
      <c r="C137" s="205" t="s">
        <v>198</v>
      </c>
      <c r="D137" s="205" t="s">
        <v>187</v>
      </c>
      <c r="E137" s="206" t="s">
        <v>441</v>
      </c>
      <c r="F137" s="207" t="s">
        <v>442</v>
      </c>
      <c r="G137" s="208" t="s">
        <v>435</v>
      </c>
      <c r="H137" s="209">
        <v>1.0720000000000001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1148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418</v>
      </c>
      <c r="G138" s="220"/>
      <c r="H138" s="224">
        <v>1.0720000000000001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21.75" customHeight="1">
      <c r="A139" s="34"/>
      <c r="B139" s="35"/>
      <c r="C139" s="205" t="s">
        <v>191</v>
      </c>
      <c r="D139" s="205" t="s">
        <v>187</v>
      </c>
      <c r="E139" s="206" t="s">
        <v>444</v>
      </c>
      <c r="F139" s="207" t="s">
        <v>445</v>
      </c>
      <c r="G139" s="208" t="s">
        <v>435</v>
      </c>
      <c r="H139" s="209">
        <v>1.0720000000000001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1149</v>
      </c>
    </row>
    <row r="140" spans="1:65" s="13" customFormat="1" ht="11.25">
      <c r="B140" s="219"/>
      <c r="C140" s="220"/>
      <c r="D140" s="221" t="s">
        <v>193</v>
      </c>
      <c r="E140" s="222" t="s">
        <v>1</v>
      </c>
      <c r="F140" s="223" t="s">
        <v>418</v>
      </c>
      <c r="G140" s="220"/>
      <c r="H140" s="224">
        <v>1.0720000000000001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207</v>
      </c>
      <c r="D141" s="205" t="s">
        <v>187</v>
      </c>
      <c r="E141" s="206" t="s">
        <v>447</v>
      </c>
      <c r="F141" s="207" t="s">
        <v>448</v>
      </c>
      <c r="G141" s="208" t="s">
        <v>243</v>
      </c>
      <c r="H141" s="209">
        <v>1.7150000000000001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1150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418</v>
      </c>
      <c r="G142" s="220"/>
      <c r="H142" s="224">
        <v>1.0720000000000001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13" customFormat="1" ht="11.25">
      <c r="B143" s="219"/>
      <c r="C143" s="220"/>
      <c r="D143" s="221" t="s">
        <v>193</v>
      </c>
      <c r="E143" s="220"/>
      <c r="F143" s="223" t="s">
        <v>1151</v>
      </c>
      <c r="G143" s="220"/>
      <c r="H143" s="224">
        <v>1.7150000000000001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4</v>
      </c>
      <c r="AX143" s="13" t="s">
        <v>84</v>
      </c>
      <c r="AY143" s="230" t="s">
        <v>184</v>
      </c>
    </row>
    <row r="144" spans="1:65" s="2" customFormat="1" ht="16.5" customHeight="1">
      <c r="A144" s="34"/>
      <c r="B144" s="35"/>
      <c r="C144" s="205" t="s">
        <v>185</v>
      </c>
      <c r="D144" s="205" t="s">
        <v>187</v>
      </c>
      <c r="E144" s="206" t="s">
        <v>451</v>
      </c>
      <c r="F144" s="207" t="s">
        <v>452</v>
      </c>
      <c r="G144" s="208" t="s">
        <v>435</v>
      </c>
      <c r="H144" s="209">
        <v>1.0720000000000001</v>
      </c>
      <c r="I144" s="210"/>
      <c r="J144" s="211">
        <f>ROUND(I144*H144,2)</f>
        <v>0</v>
      </c>
      <c r="K144" s="212"/>
      <c r="L144" s="39"/>
      <c r="M144" s="213" t="s">
        <v>1</v>
      </c>
      <c r="N144" s="214" t="s">
        <v>41</v>
      </c>
      <c r="O144" s="71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191</v>
      </c>
      <c r="AT144" s="217" t="s">
        <v>187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1152</v>
      </c>
    </row>
    <row r="145" spans="1:65" s="13" customFormat="1" ht="11.25">
      <c r="B145" s="219"/>
      <c r="C145" s="220"/>
      <c r="D145" s="221" t="s">
        <v>193</v>
      </c>
      <c r="E145" s="222" t="s">
        <v>1</v>
      </c>
      <c r="F145" s="223" t="s">
        <v>418</v>
      </c>
      <c r="G145" s="220"/>
      <c r="H145" s="224">
        <v>1.0720000000000001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32</v>
      </c>
      <c r="AX145" s="13" t="s">
        <v>84</v>
      </c>
      <c r="AY145" s="230" t="s">
        <v>184</v>
      </c>
    </row>
    <row r="146" spans="1:65" s="12" customFormat="1" ht="22.9" customHeight="1">
      <c r="B146" s="189"/>
      <c r="C146" s="190"/>
      <c r="D146" s="191" t="s">
        <v>75</v>
      </c>
      <c r="E146" s="203" t="s">
        <v>198</v>
      </c>
      <c r="F146" s="203" t="s">
        <v>718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SUM(P147:P148)</f>
        <v>0</v>
      </c>
      <c r="Q146" s="197"/>
      <c r="R146" s="198">
        <f>SUM(R147:R148)</f>
        <v>9.384816E-2</v>
      </c>
      <c r="S146" s="197"/>
      <c r="T146" s="199">
        <f>SUM(T147:T148)</f>
        <v>0</v>
      </c>
      <c r="AR146" s="200" t="s">
        <v>84</v>
      </c>
      <c r="AT146" s="201" t="s">
        <v>75</v>
      </c>
      <c r="AU146" s="201" t="s">
        <v>84</v>
      </c>
      <c r="AY146" s="200" t="s">
        <v>184</v>
      </c>
      <c r="BK146" s="202">
        <f>SUM(BK147:BK148)</f>
        <v>0</v>
      </c>
    </row>
    <row r="147" spans="1:65" s="2" customFormat="1" ht="21.75" customHeight="1">
      <c r="A147" s="34"/>
      <c r="B147" s="35"/>
      <c r="C147" s="205" t="s">
        <v>215</v>
      </c>
      <c r="D147" s="205" t="s">
        <v>187</v>
      </c>
      <c r="E147" s="206" t="s">
        <v>719</v>
      </c>
      <c r="F147" s="207" t="s">
        <v>1153</v>
      </c>
      <c r="G147" s="208" t="s">
        <v>190</v>
      </c>
      <c r="H147" s="209">
        <v>1.488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6.3070000000000001E-2</v>
      </c>
      <c r="R147" s="215">
        <f>Q147*H147</f>
        <v>9.384816E-2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1154</v>
      </c>
    </row>
    <row r="148" spans="1:65" s="13" customFormat="1" ht="11.25">
      <c r="B148" s="219"/>
      <c r="C148" s="220"/>
      <c r="D148" s="221" t="s">
        <v>193</v>
      </c>
      <c r="E148" s="222" t="s">
        <v>1</v>
      </c>
      <c r="F148" s="223" t="s">
        <v>1155</v>
      </c>
      <c r="G148" s="220"/>
      <c r="H148" s="224">
        <v>1.488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193</v>
      </c>
      <c r="AU148" s="230" t="s">
        <v>86</v>
      </c>
      <c r="AV148" s="13" t="s">
        <v>86</v>
      </c>
      <c r="AW148" s="13" t="s">
        <v>32</v>
      </c>
      <c r="AX148" s="13" t="s">
        <v>84</v>
      </c>
      <c r="AY148" s="230" t="s">
        <v>184</v>
      </c>
    </row>
    <row r="149" spans="1:65" s="12" customFormat="1" ht="22.9" customHeight="1">
      <c r="B149" s="189"/>
      <c r="C149" s="190"/>
      <c r="D149" s="191" t="s">
        <v>75</v>
      </c>
      <c r="E149" s="203" t="s">
        <v>185</v>
      </c>
      <c r="F149" s="203" t="s">
        <v>186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SUM(P150:P183)</f>
        <v>0</v>
      </c>
      <c r="Q149" s="197"/>
      <c r="R149" s="198">
        <f>SUM(R150:R183)</f>
        <v>3.3969016400000007</v>
      </c>
      <c r="S149" s="197"/>
      <c r="T149" s="199">
        <f>SUM(T150:T183)</f>
        <v>0</v>
      </c>
      <c r="AR149" s="200" t="s">
        <v>84</v>
      </c>
      <c r="AT149" s="201" t="s">
        <v>75</v>
      </c>
      <c r="AU149" s="201" t="s">
        <v>84</v>
      </c>
      <c r="AY149" s="200" t="s">
        <v>184</v>
      </c>
      <c r="BK149" s="202">
        <f>SUM(BK150:BK183)</f>
        <v>0</v>
      </c>
    </row>
    <row r="150" spans="1:65" s="2" customFormat="1" ht="21.75" customHeight="1">
      <c r="A150" s="34"/>
      <c r="B150" s="35"/>
      <c r="C150" s="205" t="s">
        <v>219</v>
      </c>
      <c r="D150" s="205" t="s">
        <v>187</v>
      </c>
      <c r="E150" s="206" t="s">
        <v>188</v>
      </c>
      <c r="F150" s="207" t="s">
        <v>189</v>
      </c>
      <c r="G150" s="208" t="s">
        <v>190</v>
      </c>
      <c r="H150" s="209">
        <v>1.34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4.3800000000000002E-3</v>
      </c>
      <c r="R150" s="215">
        <f>Q150*H150</f>
        <v>5.8692000000000006E-3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1156</v>
      </c>
    </row>
    <row r="151" spans="1:65" s="13" customFormat="1" ht="11.25">
      <c r="B151" s="219"/>
      <c r="C151" s="220"/>
      <c r="D151" s="221" t="s">
        <v>193</v>
      </c>
      <c r="E151" s="222" t="s">
        <v>149</v>
      </c>
      <c r="F151" s="223" t="s">
        <v>1157</v>
      </c>
      <c r="G151" s="220"/>
      <c r="H151" s="224">
        <v>1.34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193</v>
      </c>
      <c r="AU151" s="230" t="s">
        <v>86</v>
      </c>
      <c r="AV151" s="13" t="s">
        <v>86</v>
      </c>
      <c r="AW151" s="13" t="s">
        <v>32</v>
      </c>
      <c r="AX151" s="13" t="s">
        <v>84</v>
      </c>
      <c r="AY151" s="230" t="s">
        <v>184</v>
      </c>
    </row>
    <row r="152" spans="1:65" s="2" customFormat="1" ht="21.75" customHeight="1">
      <c r="A152" s="34"/>
      <c r="B152" s="35"/>
      <c r="C152" s="205" t="s">
        <v>224</v>
      </c>
      <c r="D152" s="205" t="s">
        <v>187</v>
      </c>
      <c r="E152" s="206" t="s">
        <v>195</v>
      </c>
      <c r="F152" s="207" t="s">
        <v>196</v>
      </c>
      <c r="G152" s="208" t="s">
        <v>190</v>
      </c>
      <c r="H152" s="209">
        <v>5.36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3.0000000000000001E-3</v>
      </c>
      <c r="R152" s="215">
        <f>Q152*H152</f>
        <v>1.6080000000000001E-2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1158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137</v>
      </c>
      <c r="G153" s="220"/>
      <c r="H153" s="224">
        <v>5.36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2" customFormat="1" ht="21.75" customHeight="1">
      <c r="A154" s="34"/>
      <c r="B154" s="35"/>
      <c r="C154" s="205" t="s">
        <v>111</v>
      </c>
      <c r="D154" s="205" t="s">
        <v>187</v>
      </c>
      <c r="E154" s="206" t="s">
        <v>199</v>
      </c>
      <c r="F154" s="207" t="s">
        <v>200</v>
      </c>
      <c r="G154" s="208" t="s">
        <v>190</v>
      </c>
      <c r="H154" s="209">
        <v>0.96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4.3800000000000002E-3</v>
      </c>
      <c r="R154" s="215">
        <f>Q154*H154</f>
        <v>4.2047999999999999E-3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1159</v>
      </c>
    </row>
    <row r="155" spans="1:65" s="13" customFormat="1" ht="11.25">
      <c r="B155" s="219"/>
      <c r="C155" s="220"/>
      <c r="D155" s="221" t="s">
        <v>193</v>
      </c>
      <c r="E155" s="222" t="s">
        <v>1</v>
      </c>
      <c r="F155" s="223" t="s">
        <v>727</v>
      </c>
      <c r="G155" s="220"/>
      <c r="H155" s="224">
        <v>0.96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32</v>
      </c>
      <c r="AX155" s="13" t="s">
        <v>84</v>
      </c>
      <c r="AY155" s="230" t="s">
        <v>184</v>
      </c>
    </row>
    <row r="156" spans="1:65" s="2" customFormat="1" ht="21.75" customHeight="1">
      <c r="A156" s="34"/>
      <c r="B156" s="35"/>
      <c r="C156" s="205" t="s">
        <v>114</v>
      </c>
      <c r="D156" s="205" t="s">
        <v>187</v>
      </c>
      <c r="E156" s="206" t="s">
        <v>203</v>
      </c>
      <c r="F156" s="207" t="s">
        <v>204</v>
      </c>
      <c r="G156" s="208" t="s">
        <v>190</v>
      </c>
      <c r="H156" s="209">
        <v>26.74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3.0000000000000001E-3</v>
      </c>
      <c r="R156" s="215">
        <f>Q156*H156</f>
        <v>8.022E-2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1160</v>
      </c>
    </row>
    <row r="157" spans="1:65" s="13" customFormat="1" ht="11.25">
      <c r="B157" s="219"/>
      <c r="C157" s="220"/>
      <c r="D157" s="221" t="s">
        <v>193</v>
      </c>
      <c r="E157" s="222" t="s">
        <v>146</v>
      </c>
      <c r="F157" s="223" t="s">
        <v>1161</v>
      </c>
      <c r="G157" s="220"/>
      <c r="H157" s="224">
        <v>26.74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2" customFormat="1" ht="21.75" customHeight="1">
      <c r="A158" s="34"/>
      <c r="B158" s="35"/>
      <c r="C158" s="205" t="s">
        <v>117</v>
      </c>
      <c r="D158" s="205" t="s">
        <v>187</v>
      </c>
      <c r="E158" s="206" t="s">
        <v>377</v>
      </c>
      <c r="F158" s="207" t="s">
        <v>378</v>
      </c>
      <c r="G158" s="208" t="s">
        <v>190</v>
      </c>
      <c r="H158" s="209">
        <v>1.488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1.54E-2</v>
      </c>
      <c r="R158" s="215">
        <f>Q158*H158</f>
        <v>2.29152E-2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1162</v>
      </c>
    </row>
    <row r="159" spans="1:65" s="13" customFormat="1" ht="11.25">
      <c r="B159" s="219"/>
      <c r="C159" s="220"/>
      <c r="D159" s="221" t="s">
        <v>193</v>
      </c>
      <c r="E159" s="222" t="s">
        <v>1</v>
      </c>
      <c r="F159" s="223" t="s">
        <v>380</v>
      </c>
      <c r="G159" s="220"/>
      <c r="H159" s="224">
        <v>1.488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84</v>
      </c>
      <c r="AY159" s="230" t="s">
        <v>184</v>
      </c>
    </row>
    <row r="160" spans="1:65" s="2" customFormat="1" ht="16.5" customHeight="1">
      <c r="A160" s="34"/>
      <c r="B160" s="35"/>
      <c r="C160" s="205" t="s">
        <v>120</v>
      </c>
      <c r="D160" s="205" t="s">
        <v>187</v>
      </c>
      <c r="E160" s="206" t="s">
        <v>208</v>
      </c>
      <c r="F160" s="207" t="s">
        <v>209</v>
      </c>
      <c r="G160" s="208" t="s">
        <v>190</v>
      </c>
      <c r="H160" s="209">
        <v>0.96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5.1999999999999998E-3</v>
      </c>
      <c r="R160" s="215">
        <f>Q160*H160</f>
        <v>4.9919999999999999E-3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1163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727</v>
      </c>
      <c r="G161" s="220"/>
      <c r="H161" s="224">
        <v>0.96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76</v>
      </c>
      <c r="AY161" s="230" t="s">
        <v>184</v>
      </c>
    </row>
    <row r="162" spans="1:65" s="14" customFormat="1" ht="11.25">
      <c r="B162" s="245"/>
      <c r="C162" s="246"/>
      <c r="D162" s="221" t="s">
        <v>193</v>
      </c>
      <c r="E162" s="247" t="s">
        <v>1</v>
      </c>
      <c r="F162" s="248" t="s">
        <v>385</v>
      </c>
      <c r="G162" s="246"/>
      <c r="H162" s="249">
        <v>0.96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193</v>
      </c>
      <c r="AU162" s="255" t="s">
        <v>86</v>
      </c>
      <c r="AV162" s="14" t="s">
        <v>191</v>
      </c>
      <c r="AW162" s="14" t="s">
        <v>32</v>
      </c>
      <c r="AX162" s="14" t="s">
        <v>84</v>
      </c>
      <c r="AY162" s="255" t="s">
        <v>184</v>
      </c>
    </row>
    <row r="163" spans="1:65" s="2" customFormat="1" ht="16.5" customHeight="1">
      <c r="A163" s="34"/>
      <c r="B163" s="35"/>
      <c r="C163" s="205" t="s">
        <v>123</v>
      </c>
      <c r="D163" s="205" t="s">
        <v>187</v>
      </c>
      <c r="E163" s="206" t="s">
        <v>211</v>
      </c>
      <c r="F163" s="207" t="s">
        <v>212</v>
      </c>
      <c r="G163" s="208" t="s">
        <v>190</v>
      </c>
      <c r="H163" s="209">
        <v>5.36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191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191</v>
      </c>
      <c r="BM163" s="217" t="s">
        <v>1164</v>
      </c>
    </row>
    <row r="164" spans="1:65" s="13" customFormat="1" ht="11.25">
      <c r="B164" s="219"/>
      <c r="C164" s="220"/>
      <c r="D164" s="221" t="s">
        <v>193</v>
      </c>
      <c r="E164" s="222" t="s">
        <v>137</v>
      </c>
      <c r="F164" s="223" t="s">
        <v>1165</v>
      </c>
      <c r="G164" s="220"/>
      <c r="H164" s="224">
        <v>5.36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84</v>
      </c>
      <c r="AY164" s="230" t="s">
        <v>184</v>
      </c>
    </row>
    <row r="165" spans="1:65" s="2" customFormat="1" ht="21.75" customHeight="1">
      <c r="A165" s="34"/>
      <c r="B165" s="35"/>
      <c r="C165" s="205" t="s">
        <v>8</v>
      </c>
      <c r="D165" s="205" t="s">
        <v>187</v>
      </c>
      <c r="E165" s="206" t="s">
        <v>216</v>
      </c>
      <c r="F165" s="207" t="s">
        <v>217</v>
      </c>
      <c r="G165" s="208" t="s">
        <v>190</v>
      </c>
      <c r="H165" s="209">
        <v>2.96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191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191</v>
      </c>
      <c r="BM165" s="217" t="s">
        <v>1166</v>
      </c>
    </row>
    <row r="166" spans="1:65" s="13" customFormat="1" ht="11.25">
      <c r="B166" s="219"/>
      <c r="C166" s="220"/>
      <c r="D166" s="221" t="s">
        <v>193</v>
      </c>
      <c r="E166" s="222" t="s">
        <v>1</v>
      </c>
      <c r="F166" s="223" t="s">
        <v>143</v>
      </c>
      <c r="G166" s="220"/>
      <c r="H166" s="224">
        <v>2.96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193</v>
      </c>
      <c r="AU166" s="230" t="s">
        <v>86</v>
      </c>
      <c r="AV166" s="13" t="s">
        <v>86</v>
      </c>
      <c r="AW166" s="13" t="s">
        <v>32</v>
      </c>
      <c r="AX166" s="13" t="s">
        <v>84</v>
      </c>
      <c r="AY166" s="230" t="s">
        <v>184</v>
      </c>
    </row>
    <row r="167" spans="1:65" s="2" customFormat="1" ht="21.75" customHeight="1">
      <c r="A167" s="34"/>
      <c r="B167" s="35"/>
      <c r="C167" s="205" t="s">
        <v>128</v>
      </c>
      <c r="D167" s="205" t="s">
        <v>187</v>
      </c>
      <c r="E167" s="206" t="s">
        <v>464</v>
      </c>
      <c r="F167" s="207" t="s">
        <v>465</v>
      </c>
      <c r="G167" s="208" t="s">
        <v>435</v>
      </c>
      <c r="H167" s="209">
        <v>0.33200000000000002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2.45329</v>
      </c>
      <c r="R167" s="215">
        <f>Q167*H167</f>
        <v>0.81449228000000007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191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191</v>
      </c>
      <c r="BM167" s="217" t="s">
        <v>1167</v>
      </c>
    </row>
    <row r="168" spans="1:65" s="13" customFormat="1" ht="11.25">
      <c r="B168" s="219"/>
      <c r="C168" s="220"/>
      <c r="D168" s="221" t="s">
        <v>193</v>
      </c>
      <c r="E168" s="222" t="s">
        <v>424</v>
      </c>
      <c r="F168" s="223" t="s">
        <v>467</v>
      </c>
      <c r="G168" s="220"/>
      <c r="H168" s="224">
        <v>0.33200000000000002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21.75" customHeight="1">
      <c r="A169" s="34"/>
      <c r="B169" s="35"/>
      <c r="C169" s="205" t="s">
        <v>131</v>
      </c>
      <c r="D169" s="205" t="s">
        <v>187</v>
      </c>
      <c r="E169" s="206" t="s">
        <v>468</v>
      </c>
      <c r="F169" s="207" t="s">
        <v>469</v>
      </c>
      <c r="G169" s="208" t="s">
        <v>435</v>
      </c>
      <c r="H169" s="209">
        <v>0.53600000000000003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2.2563399999999998</v>
      </c>
      <c r="R169" s="215">
        <f>Q169*H169</f>
        <v>1.2093982400000001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191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191</v>
      </c>
      <c r="BM169" s="217" t="s">
        <v>1168</v>
      </c>
    </row>
    <row r="170" spans="1:65" s="13" customFormat="1" ht="11.25">
      <c r="B170" s="219"/>
      <c r="C170" s="220"/>
      <c r="D170" s="221" t="s">
        <v>193</v>
      </c>
      <c r="E170" s="222" t="s">
        <v>421</v>
      </c>
      <c r="F170" s="223" t="s">
        <v>471</v>
      </c>
      <c r="G170" s="220"/>
      <c r="H170" s="224">
        <v>0.53600000000000003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21.75" customHeight="1">
      <c r="A171" s="34"/>
      <c r="B171" s="35"/>
      <c r="C171" s="205" t="s">
        <v>134</v>
      </c>
      <c r="D171" s="205" t="s">
        <v>187</v>
      </c>
      <c r="E171" s="206" t="s">
        <v>472</v>
      </c>
      <c r="F171" s="207" t="s">
        <v>473</v>
      </c>
      <c r="G171" s="208" t="s">
        <v>435</v>
      </c>
      <c r="H171" s="209">
        <v>0.53600000000000003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191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191</v>
      </c>
      <c r="BM171" s="217" t="s">
        <v>1169</v>
      </c>
    </row>
    <row r="172" spans="1:65" s="13" customFormat="1" ht="11.25">
      <c r="B172" s="219"/>
      <c r="C172" s="220"/>
      <c r="D172" s="221" t="s">
        <v>193</v>
      </c>
      <c r="E172" s="222" t="s">
        <v>1</v>
      </c>
      <c r="F172" s="223" t="s">
        <v>421</v>
      </c>
      <c r="G172" s="220"/>
      <c r="H172" s="224">
        <v>0.53600000000000003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193</v>
      </c>
      <c r="AU172" s="230" t="s">
        <v>86</v>
      </c>
      <c r="AV172" s="13" t="s">
        <v>86</v>
      </c>
      <c r="AW172" s="13" t="s">
        <v>32</v>
      </c>
      <c r="AX172" s="13" t="s">
        <v>84</v>
      </c>
      <c r="AY172" s="230" t="s">
        <v>184</v>
      </c>
    </row>
    <row r="173" spans="1:65" s="2" customFormat="1" ht="21.75" customHeight="1">
      <c r="A173" s="34"/>
      <c r="B173" s="35"/>
      <c r="C173" s="205" t="s">
        <v>268</v>
      </c>
      <c r="D173" s="205" t="s">
        <v>187</v>
      </c>
      <c r="E173" s="206" t="s">
        <v>475</v>
      </c>
      <c r="F173" s="207" t="s">
        <v>476</v>
      </c>
      <c r="G173" s="208" t="s">
        <v>435</v>
      </c>
      <c r="H173" s="209">
        <v>0.33200000000000002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6.0999999999999997E-4</v>
      </c>
      <c r="R173" s="215">
        <f>Q173*H173</f>
        <v>2.0252000000000001E-4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191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191</v>
      </c>
      <c r="BM173" s="217" t="s">
        <v>1170</v>
      </c>
    </row>
    <row r="174" spans="1:65" s="13" customFormat="1" ht="11.25">
      <c r="B174" s="219"/>
      <c r="C174" s="220"/>
      <c r="D174" s="221" t="s">
        <v>193</v>
      </c>
      <c r="E174" s="222" t="s">
        <v>1</v>
      </c>
      <c r="F174" s="223" t="s">
        <v>424</v>
      </c>
      <c r="G174" s="220"/>
      <c r="H174" s="224">
        <v>0.33200000000000002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32</v>
      </c>
      <c r="AX174" s="13" t="s">
        <v>84</v>
      </c>
      <c r="AY174" s="230" t="s">
        <v>184</v>
      </c>
    </row>
    <row r="175" spans="1:65" s="2" customFormat="1" ht="16.5" customHeight="1">
      <c r="A175" s="34"/>
      <c r="B175" s="35"/>
      <c r="C175" s="205" t="s">
        <v>274</v>
      </c>
      <c r="D175" s="205" t="s">
        <v>187</v>
      </c>
      <c r="E175" s="206" t="s">
        <v>478</v>
      </c>
      <c r="F175" s="207" t="s">
        <v>479</v>
      </c>
      <c r="G175" s="208" t="s">
        <v>243</v>
      </c>
      <c r="H175" s="209">
        <v>0.02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1.06277</v>
      </c>
      <c r="R175" s="215">
        <f>Q175*H175</f>
        <v>2.1255400000000001E-2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191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191</v>
      </c>
      <c r="BM175" s="217" t="s">
        <v>1171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481</v>
      </c>
      <c r="G176" s="220"/>
      <c r="H176" s="224">
        <v>0.02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33" customHeight="1">
      <c r="A177" s="34"/>
      <c r="B177" s="35"/>
      <c r="C177" s="205" t="s">
        <v>7</v>
      </c>
      <c r="D177" s="205" t="s">
        <v>187</v>
      </c>
      <c r="E177" s="206" t="s">
        <v>482</v>
      </c>
      <c r="F177" s="207" t="s">
        <v>483</v>
      </c>
      <c r="G177" s="208" t="s">
        <v>340</v>
      </c>
      <c r="H177" s="209">
        <v>9.1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2.0000000000000002E-5</v>
      </c>
      <c r="R177" s="215">
        <f>Q177*H177</f>
        <v>1.8200000000000001E-4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191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191</v>
      </c>
      <c r="BM177" s="217" t="s">
        <v>1172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416</v>
      </c>
      <c r="G178" s="220"/>
      <c r="H178" s="224">
        <v>9.1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21.75" customHeight="1">
      <c r="A179" s="34"/>
      <c r="B179" s="35"/>
      <c r="C179" s="205" t="s">
        <v>282</v>
      </c>
      <c r="D179" s="205" t="s">
        <v>187</v>
      </c>
      <c r="E179" s="206" t="s">
        <v>485</v>
      </c>
      <c r="F179" s="207" t="s">
        <v>486</v>
      </c>
      <c r="G179" s="208" t="s">
        <v>435</v>
      </c>
      <c r="H179" s="209">
        <v>0.53600000000000003</v>
      </c>
      <c r="I179" s="210"/>
      <c r="J179" s="211">
        <f>ROUND(I179*H179,2)</f>
        <v>0</v>
      </c>
      <c r="K179" s="212"/>
      <c r="L179" s="39"/>
      <c r="M179" s="213" t="s">
        <v>1</v>
      </c>
      <c r="N179" s="214" t="s">
        <v>41</v>
      </c>
      <c r="O179" s="71"/>
      <c r="P179" s="215">
        <f>O179*H179</f>
        <v>0</v>
      </c>
      <c r="Q179" s="215">
        <v>2.16</v>
      </c>
      <c r="R179" s="215">
        <f>Q179*H179</f>
        <v>1.1577600000000001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191</v>
      </c>
      <c r="AT179" s="217" t="s">
        <v>187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191</v>
      </c>
      <c r="BM179" s="217" t="s">
        <v>1173</v>
      </c>
    </row>
    <row r="180" spans="1:65" s="13" customFormat="1" ht="11.25">
      <c r="B180" s="219"/>
      <c r="C180" s="220"/>
      <c r="D180" s="221" t="s">
        <v>193</v>
      </c>
      <c r="E180" s="222" t="s">
        <v>1</v>
      </c>
      <c r="F180" s="223" t="s">
        <v>471</v>
      </c>
      <c r="G180" s="220"/>
      <c r="H180" s="224">
        <v>0.53600000000000003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193</v>
      </c>
      <c r="AU180" s="230" t="s">
        <v>86</v>
      </c>
      <c r="AV180" s="13" t="s">
        <v>86</v>
      </c>
      <c r="AW180" s="13" t="s">
        <v>32</v>
      </c>
      <c r="AX180" s="13" t="s">
        <v>84</v>
      </c>
      <c r="AY180" s="230" t="s">
        <v>184</v>
      </c>
    </row>
    <row r="181" spans="1:65" s="2" customFormat="1" ht="16.5" customHeight="1">
      <c r="A181" s="34"/>
      <c r="B181" s="35"/>
      <c r="C181" s="205" t="s">
        <v>288</v>
      </c>
      <c r="D181" s="205" t="s">
        <v>187</v>
      </c>
      <c r="E181" s="206" t="s">
        <v>220</v>
      </c>
      <c r="F181" s="207" t="s">
        <v>221</v>
      </c>
      <c r="G181" s="208" t="s">
        <v>222</v>
      </c>
      <c r="H181" s="209">
        <v>1</v>
      </c>
      <c r="I181" s="210"/>
      <c r="J181" s="211">
        <f>ROUND(I181*H181,2)</f>
        <v>0</v>
      </c>
      <c r="K181" s="212"/>
      <c r="L181" s="39"/>
      <c r="M181" s="213" t="s">
        <v>1</v>
      </c>
      <c r="N181" s="214" t="s">
        <v>41</v>
      </c>
      <c r="O181" s="71"/>
      <c r="P181" s="215">
        <f>O181*H181</f>
        <v>0</v>
      </c>
      <c r="Q181" s="215">
        <v>4.684E-2</v>
      </c>
      <c r="R181" s="215">
        <f>Q181*H181</f>
        <v>4.684E-2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191</v>
      </c>
      <c r="AT181" s="217" t="s">
        <v>187</v>
      </c>
      <c r="AU181" s="217" t="s">
        <v>86</v>
      </c>
      <c r="AY181" s="17" t="s">
        <v>184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191</v>
      </c>
      <c r="BM181" s="217" t="s">
        <v>1174</v>
      </c>
    </row>
    <row r="182" spans="1:65" s="13" customFormat="1" ht="11.25">
      <c r="B182" s="219"/>
      <c r="C182" s="220"/>
      <c r="D182" s="221" t="s">
        <v>193</v>
      </c>
      <c r="E182" s="222" t="s">
        <v>1</v>
      </c>
      <c r="F182" s="223" t="s">
        <v>148</v>
      </c>
      <c r="G182" s="220"/>
      <c r="H182" s="224">
        <v>1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193</v>
      </c>
      <c r="AU182" s="230" t="s">
        <v>86</v>
      </c>
      <c r="AV182" s="13" t="s">
        <v>86</v>
      </c>
      <c r="AW182" s="13" t="s">
        <v>32</v>
      </c>
      <c r="AX182" s="13" t="s">
        <v>84</v>
      </c>
      <c r="AY182" s="230" t="s">
        <v>184</v>
      </c>
    </row>
    <row r="183" spans="1:65" s="2" customFormat="1" ht="21.75" customHeight="1">
      <c r="A183" s="34"/>
      <c r="B183" s="35"/>
      <c r="C183" s="231" t="s">
        <v>292</v>
      </c>
      <c r="D183" s="231" t="s">
        <v>225</v>
      </c>
      <c r="E183" s="232" t="s">
        <v>226</v>
      </c>
      <c r="F183" s="233" t="s">
        <v>227</v>
      </c>
      <c r="G183" s="234" t="s">
        <v>222</v>
      </c>
      <c r="H183" s="235">
        <v>1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41</v>
      </c>
      <c r="O183" s="71"/>
      <c r="P183" s="215">
        <f>O183*H183</f>
        <v>0</v>
      </c>
      <c r="Q183" s="215">
        <v>1.2489999999999999E-2</v>
      </c>
      <c r="R183" s="215">
        <f>Q183*H183</f>
        <v>1.2489999999999999E-2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219</v>
      </c>
      <c r="AT183" s="217" t="s">
        <v>225</v>
      </c>
      <c r="AU183" s="217" t="s">
        <v>86</v>
      </c>
      <c r="AY183" s="17" t="s">
        <v>184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84</v>
      </c>
      <c r="BK183" s="218">
        <f>ROUND(I183*H183,2)</f>
        <v>0</v>
      </c>
      <c r="BL183" s="17" t="s">
        <v>191</v>
      </c>
      <c r="BM183" s="217" t="s">
        <v>1175</v>
      </c>
    </row>
    <row r="184" spans="1:65" s="12" customFormat="1" ht="22.9" customHeight="1">
      <c r="B184" s="189"/>
      <c r="C184" s="190"/>
      <c r="D184" s="191" t="s">
        <v>75</v>
      </c>
      <c r="E184" s="203" t="s">
        <v>224</v>
      </c>
      <c r="F184" s="203" t="s">
        <v>229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SUM(P185:P196)</f>
        <v>0</v>
      </c>
      <c r="Q184" s="197"/>
      <c r="R184" s="198">
        <f>SUM(R185:R196)</f>
        <v>9.1120000000000003E-4</v>
      </c>
      <c r="S184" s="197"/>
      <c r="T184" s="199">
        <f>SUM(T185:T196)</f>
        <v>2.20784</v>
      </c>
      <c r="AR184" s="200" t="s">
        <v>84</v>
      </c>
      <c r="AT184" s="201" t="s">
        <v>75</v>
      </c>
      <c r="AU184" s="201" t="s">
        <v>84</v>
      </c>
      <c r="AY184" s="200" t="s">
        <v>184</v>
      </c>
      <c r="BK184" s="202">
        <f>SUM(BK185:BK196)</f>
        <v>0</v>
      </c>
    </row>
    <row r="185" spans="1:65" s="2" customFormat="1" ht="21.75" customHeight="1">
      <c r="A185" s="34"/>
      <c r="B185" s="35"/>
      <c r="C185" s="205" t="s">
        <v>296</v>
      </c>
      <c r="D185" s="205" t="s">
        <v>187</v>
      </c>
      <c r="E185" s="206" t="s">
        <v>230</v>
      </c>
      <c r="F185" s="207" t="s">
        <v>231</v>
      </c>
      <c r="G185" s="208" t="s">
        <v>190</v>
      </c>
      <c r="H185" s="209">
        <v>5.36</v>
      </c>
      <c r="I185" s="210"/>
      <c r="J185" s="211">
        <f>ROUND(I185*H185,2)</f>
        <v>0</v>
      </c>
      <c r="K185" s="212"/>
      <c r="L185" s="39"/>
      <c r="M185" s="213" t="s">
        <v>1</v>
      </c>
      <c r="N185" s="214" t="s">
        <v>41</v>
      </c>
      <c r="O185" s="71"/>
      <c r="P185" s="215">
        <f>O185*H185</f>
        <v>0</v>
      </c>
      <c r="Q185" s="215">
        <v>1.2999999999999999E-4</v>
      </c>
      <c r="R185" s="215">
        <f>Q185*H185</f>
        <v>6.9680000000000002E-4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191</v>
      </c>
      <c r="AT185" s="217" t="s">
        <v>187</v>
      </c>
      <c r="AU185" s="217" t="s">
        <v>86</v>
      </c>
      <c r="AY185" s="17" t="s">
        <v>184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191</v>
      </c>
      <c r="BM185" s="217" t="s">
        <v>1176</v>
      </c>
    </row>
    <row r="186" spans="1:65" s="13" customFormat="1" ht="11.25">
      <c r="B186" s="219"/>
      <c r="C186" s="220"/>
      <c r="D186" s="221" t="s">
        <v>193</v>
      </c>
      <c r="E186" s="222" t="s">
        <v>1</v>
      </c>
      <c r="F186" s="223" t="s">
        <v>137</v>
      </c>
      <c r="G186" s="220"/>
      <c r="H186" s="224">
        <v>5.36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193</v>
      </c>
      <c r="AU186" s="230" t="s">
        <v>86</v>
      </c>
      <c r="AV186" s="13" t="s">
        <v>86</v>
      </c>
      <c r="AW186" s="13" t="s">
        <v>32</v>
      </c>
      <c r="AX186" s="13" t="s">
        <v>84</v>
      </c>
      <c r="AY186" s="230" t="s">
        <v>184</v>
      </c>
    </row>
    <row r="187" spans="1:65" s="2" customFormat="1" ht="21.75" customHeight="1">
      <c r="A187" s="34"/>
      <c r="B187" s="35"/>
      <c r="C187" s="205" t="s">
        <v>300</v>
      </c>
      <c r="D187" s="205" t="s">
        <v>187</v>
      </c>
      <c r="E187" s="206" t="s">
        <v>233</v>
      </c>
      <c r="F187" s="207" t="s">
        <v>234</v>
      </c>
      <c r="G187" s="208" t="s">
        <v>190</v>
      </c>
      <c r="H187" s="209">
        <v>5.36</v>
      </c>
      <c r="I187" s="210"/>
      <c r="J187" s="211">
        <f>ROUND(I187*H187,2)</f>
        <v>0</v>
      </c>
      <c r="K187" s="212"/>
      <c r="L187" s="39"/>
      <c r="M187" s="213" t="s">
        <v>1</v>
      </c>
      <c r="N187" s="214" t="s">
        <v>41</v>
      </c>
      <c r="O187" s="71"/>
      <c r="P187" s="215">
        <f>O187*H187</f>
        <v>0</v>
      </c>
      <c r="Q187" s="215">
        <v>4.0000000000000003E-5</v>
      </c>
      <c r="R187" s="215">
        <f>Q187*H187</f>
        <v>2.1440000000000003E-4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191</v>
      </c>
      <c r="AT187" s="217" t="s">
        <v>187</v>
      </c>
      <c r="AU187" s="217" t="s">
        <v>86</v>
      </c>
      <c r="AY187" s="17" t="s">
        <v>184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191</v>
      </c>
      <c r="BM187" s="217" t="s">
        <v>1177</v>
      </c>
    </row>
    <row r="188" spans="1:65" s="13" customFormat="1" ht="11.25">
      <c r="B188" s="219"/>
      <c r="C188" s="220"/>
      <c r="D188" s="221" t="s">
        <v>193</v>
      </c>
      <c r="E188" s="222" t="s">
        <v>1</v>
      </c>
      <c r="F188" s="223" t="s">
        <v>137</v>
      </c>
      <c r="G188" s="220"/>
      <c r="H188" s="224">
        <v>5.36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193</v>
      </c>
      <c r="AU188" s="230" t="s">
        <v>86</v>
      </c>
      <c r="AV188" s="13" t="s">
        <v>86</v>
      </c>
      <c r="AW188" s="13" t="s">
        <v>32</v>
      </c>
      <c r="AX188" s="13" t="s">
        <v>84</v>
      </c>
      <c r="AY188" s="230" t="s">
        <v>184</v>
      </c>
    </row>
    <row r="189" spans="1:65" s="2" customFormat="1" ht="16.5" customHeight="1">
      <c r="A189" s="34"/>
      <c r="B189" s="35"/>
      <c r="C189" s="205" t="s">
        <v>304</v>
      </c>
      <c r="D189" s="205" t="s">
        <v>187</v>
      </c>
      <c r="E189" s="206" t="s">
        <v>1178</v>
      </c>
      <c r="F189" s="207" t="s">
        <v>1179</v>
      </c>
      <c r="G189" s="208" t="s">
        <v>190</v>
      </c>
      <c r="H189" s="209">
        <v>2.8479999999999999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5.5E-2</v>
      </c>
      <c r="T189" s="216">
        <f>S189*H189</f>
        <v>0.15664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191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191</v>
      </c>
      <c r="BM189" s="217" t="s">
        <v>1180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1181</v>
      </c>
      <c r="G190" s="220"/>
      <c r="H190" s="224">
        <v>2.8479999999999999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33" customHeight="1">
      <c r="A191" s="34"/>
      <c r="B191" s="35"/>
      <c r="C191" s="205" t="s">
        <v>308</v>
      </c>
      <c r="D191" s="205" t="s">
        <v>187</v>
      </c>
      <c r="E191" s="206" t="s">
        <v>492</v>
      </c>
      <c r="F191" s="207" t="s">
        <v>493</v>
      </c>
      <c r="G191" s="208" t="s">
        <v>435</v>
      </c>
      <c r="H191" s="209">
        <v>0.53600000000000003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2.2000000000000002</v>
      </c>
      <c r="T191" s="216">
        <f>S191*H191</f>
        <v>1.1792000000000002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191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191</v>
      </c>
      <c r="BM191" s="217" t="s">
        <v>1182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471</v>
      </c>
      <c r="G192" s="220"/>
      <c r="H192" s="224">
        <v>0.53600000000000003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21.75" customHeight="1">
      <c r="A193" s="34"/>
      <c r="B193" s="35"/>
      <c r="C193" s="205" t="s">
        <v>312</v>
      </c>
      <c r="D193" s="205" t="s">
        <v>187</v>
      </c>
      <c r="E193" s="206" t="s">
        <v>495</v>
      </c>
      <c r="F193" s="207" t="s">
        <v>496</v>
      </c>
      <c r="G193" s="208" t="s">
        <v>435</v>
      </c>
      <c r="H193" s="209">
        <v>0.53600000000000003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1.4</v>
      </c>
      <c r="T193" s="216">
        <f>S193*H193</f>
        <v>0.75039999999999996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1183</v>
      </c>
    </row>
    <row r="194" spans="1:65" s="13" customFormat="1" ht="11.25">
      <c r="B194" s="219"/>
      <c r="C194" s="220"/>
      <c r="D194" s="221" t="s">
        <v>193</v>
      </c>
      <c r="E194" s="222" t="s">
        <v>1</v>
      </c>
      <c r="F194" s="223" t="s">
        <v>471</v>
      </c>
      <c r="G194" s="220"/>
      <c r="H194" s="224">
        <v>0.53600000000000003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32</v>
      </c>
      <c r="AX194" s="13" t="s">
        <v>84</v>
      </c>
      <c r="AY194" s="230" t="s">
        <v>184</v>
      </c>
    </row>
    <row r="195" spans="1:65" s="2" customFormat="1" ht="16.5" customHeight="1">
      <c r="A195" s="34"/>
      <c r="B195" s="35"/>
      <c r="C195" s="205" t="s">
        <v>318</v>
      </c>
      <c r="D195" s="205" t="s">
        <v>187</v>
      </c>
      <c r="E195" s="206" t="s">
        <v>236</v>
      </c>
      <c r="F195" s="207" t="s">
        <v>237</v>
      </c>
      <c r="G195" s="208" t="s">
        <v>190</v>
      </c>
      <c r="H195" s="209">
        <v>1.6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7.5999999999999998E-2</v>
      </c>
      <c r="T195" s="216">
        <f>S195*H195</f>
        <v>0.1216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191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191</v>
      </c>
      <c r="BM195" s="217" t="s">
        <v>1184</v>
      </c>
    </row>
    <row r="196" spans="1:65" s="13" customFormat="1" ht="11.25">
      <c r="B196" s="219"/>
      <c r="C196" s="220"/>
      <c r="D196" s="221" t="s">
        <v>193</v>
      </c>
      <c r="E196" s="222" t="s">
        <v>1</v>
      </c>
      <c r="F196" s="223" t="s">
        <v>499</v>
      </c>
      <c r="G196" s="220"/>
      <c r="H196" s="224">
        <v>1.6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32</v>
      </c>
      <c r="AX196" s="13" t="s">
        <v>84</v>
      </c>
      <c r="AY196" s="230" t="s">
        <v>184</v>
      </c>
    </row>
    <row r="197" spans="1:65" s="12" customFormat="1" ht="22.9" customHeight="1">
      <c r="B197" s="189"/>
      <c r="C197" s="190"/>
      <c r="D197" s="191" t="s">
        <v>75</v>
      </c>
      <c r="E197" s="203" t="s">
        <v>239</v>
      </c>
      <c r="F197" s="203" t="s">
        <v>240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SUM(P198:P212)</f>
        <v>0</v>
      </c>
      <c r="Q197" s="197"/>
      <c r="R197" s="198">
        <f>SUM(R198:R212)</f>
        <v>0</v>
      </c>
      <c r="S197" s="197"/>
      <c r="T197" s="199">
        <f>SUM(T198:T212)</f>
        <v>0</v>
      </c>
      <c r="AR197" s="200" t="s">
        <v>84</v>
      </c>
      <c r="AT197" s="201" t="s">
        <v>75</v>
      </c>
      <c r="AU197" s="201" t="s">
        <v>84</v>
      </c>
      <c r="AY197" s="200" t="s">
        <v>184</v>
      </c>
      <c r="BK197" s="202">
        <f>SUM(BK198:BK212)</f>
        <v>0</v>
      </c>
    </row>
    <row r="198" spans="1:65" s="2" customFormat="1" ht="16.5" customHeight="1">
      <c r="A198" s="34"/>
      <c r="B198" s="35"/>
      <c r="C198" s="205" t="s">
        <v>323</v>
      </c>
      <c r="D198" s="205" t="s">
        <v>187</v>
      </c>
      <c r="E198" s="206" t="s">
        <v>241</v>
      </c>
      <c r="F198" s="207" t="s">
        <v>242</v>
      </c>
      <c r="G198" s="208" t="s">
        <v>243</v>
      </c>
      <c r="H198" s="209">
        <v>2.4780000000000002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1185</v>
      </c>
    </row>
    <row r="199" spans="1:65" s="2" customFormat="1" ht="16.5" customHeight="1">
      <c r="A199" s="34"/>
      <c r="B199" s="35"/>
      <c r="C199" s="205" t="s">
        <v>280</v>
      </c>
      <c r="D199" s="205" t="s">
        <v>187</v>
      </c>
      <c r="E199" s="206" t="s">
        <v>505</v>
      </c>
      <c r="F199" s="207" t="s">
        <v>246</v>
      </c>
      <c r="G199" s="208" t="s">
        <v>243</v>
      </c>
      <c r="H199" s="209">
        <v>2.4780000000000002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1186</v>
      </c>
    </row>
    <row r="200" spans="1:65" s="2" customFormat="1" ht="21.75" customHeight="1">
      <c r="A200" s="34"/>
      <c r="B200" s="35"/>
      <c r="C200" s="205" t="s">
        <v>331</v>
      </c>
      <c r="D200" s="205" t="s">
        <v>187</v>
      </c>
      <c r="E200" s="206" t="s">
        <v>248</v>
      </c>
      <c r="F200" s="207" t="s">
        <v>249</v>
      </c>
      <c r="G200" s="208" t="s">
        <v>243</v>
      </c>
      <c r="H200" s="209">
        <v>2.4780000000000002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1187</v>
      </c>
    </row>
    <row r="201" spans="1:65" s="2" customFormat="1" ht="21.75" customHeight="1">
      <c r="A201" s="34"/>
      <c r="B201" s="35"/>
      <c r="C201" s="205" t="s">
        <v>337</v>
      </c>
      <c r="D201" s="205" t="s">
        <v>187</v>
      </c>
      <c r="E201" s="206" t="s">
        <v>251</v>
      </c>
      <c r="F201" s="207" t="s">
        <v>252</v>
      </c>
      <c r="G201" s="208" t="s">
        <v>243</v>
      </c>
      <c r="H201" s="209">
        <v>22.302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1188</v>
      </c>
    </row>
    <row r="202" spans="1:65" s="13" customFormat="1" ht="11.25">
      <c r="B202" s="219"/>
      <c r="C202" s="220"/>
      <c r="D202" s="221" t="s">
        <v>193</v>
      </c>
      <c r="E202" s="220"/>
      <c r="F202" s="223" t="s">
        <v>1189</v>
      </c>
      <c r="G202" s="220"/>
      <c r="H202" s="224">
        <v>22.302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193</v>
      </c>
      <c r="AU202" s="230" t="s">
        <v>86</v>
      </c>
      <c r="AV202" s="13" t="s">
        <v>86</v>
      </c>
      <c r="AW202" s="13" t="s">
        <v>4</v>
      </c>
      <c r="AX202" s="13" t="s">
        <v>84</v>
      </c>
      <c r="AY202" s="230" t="s">
        <v>184</v>
      </c>
    </row>
    <row r="203" spans="1:65" s="2" customFormat="1" ht="21.75" customHeight="1">
      <c r="A203" s="34"/>
      <c r="B203" s="35"/>
      <c r="C203" s="205" t="s">
        <v>343</v>
      </c>
      <c r="D203" s="205" t="s">
        <v>187</v>
      </c>
      <c r="E203" s="206" t="s">
        <v>510</v>
      </c>
      <c r="F203" s="207" t="s">
        <v>511</v>
      </c>
      <c r="G203" s="208" t="s">
        <v>243</v>
      </c>
      <c r="H203" s="209">
        <v>1.179</v>
      </c>
      <c r="I203" s="210"/>
      <c r="J203" s="211">
        <f>ROUND(I203*H203,2)</f>
        <v>0</v>
      </c>
      <c r="K203" s="212"/>
      <c r="L203" s="39"/>
      <c r="M203" s="213" t="s">
        <v>1</v>
      </c>
      <c r="N203" s="214" t="s">
        <v>41</v>
      </c>
      <c r="O203" s="71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191</v>
      </c>
      <c r="AT203" s="217" t="s">
        <v>187</v>
      </c>
      <c r="AU203" s="217" t="s">
        <v>86</v>
      </c>
      <c r="AY203" s="17" t="s">
        <v>184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7" t="s">
        <v>84</v>
      </c>
      <c r="BK203" s="218">
        <f>ROUND(I203*H203,2)</f>
        <v>0</v>
      </c>
      <c r="BL203" s="17" t="s">
        <v>191</v>
      </c>
      <c r="BM203" s="217" t="s">
        <v>1190</v>
      </c>
    </row>
    <row r="204" spans="1:65" s="13" customFormat="1" ht="11.25">
      <c r="B204" s="219"/>
      <c r="C204" s="220"/>
      <c r="D204" s="221" t="s">
        <v>193</v>
      </c>
      <c r="E204" s="222" t="s">
        <v>1</v>
      </c>
      <c r="F204" s="223" t="s">
        <v>1191</v>
      </c>
      <c r="G204" s="220"/>
      <c r="H204" s="224">
        <v>1.179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193</v>
      </c>
      <c r="AU204" s="230" t="s">
        <v>86</v>
      </c>
      <c r="AV204" s="13" t="s">
        <v>86</v>
      </c>
      <c r="AW204" s="13" t="s">
        <v>32</v>
      </c>
      <c r="AX204" s="13" t="s">
        <v>84</v>
      </c>
      <c r="AY204" s="230" t="s">
        <v>184</v>
      </c>
    </row>
    <row r="205" spans="1:65" s="2" customFormat="1" ht="21.75" customHeight="1">
      <c r="A205" s="34"/>
      <c r="B205" s="35"/>
      <c r="C205" s="205" t="s">
        <v>347</v>
      </c>
      <c r="D205" s="205" t="s">
        <v>187</v>
      </c>
      <c r="E205" s="206" t="s">
        <v>255</v>
      </c>
      <c r="F205" s="207" t="s">
        <v>256</v>
      </c>
      <c r="G205" s="208" t="s">
        <v>243</v>
      </c>
      <c r="H205" s="209">
        <v>0.371</v>
      </c>
      <c r="I205" s="210"/>
      <c r="J205" s="211">
        <f>ROUND(I205*H205,2)</f>
        <v>0</v>
      </c>
      <c r="K205" s="212"/>
      <c r="L205" s="39"/>
      <c r="M205" s="213" t="s">
        <v>1</v>
      </c>
      <c r="N205" s="214" t="s">
        <v>41</v>
      </c>
      <c r="O205" s="71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191</v>
      </c>
      <c r="AT205" s="217" t="s">
        <v>187</v>
      </c>
      <c r="AU205" s="217" t="s">
        <v>86</v>
      </c>
      <c r="AY205" s="17" t="s">
        <v>184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191</v>
      </c>
      <c r="BM205" s="217" t="s">
        <v>1192</v>
      </c>
    </row>
    <row r="206" spans="1:65" s="13" customFormat="1" ht="11.25">
      <c r="B206" s="219"/>
      <c r="C206" s="220"/>
      <c r="D206" s="221" t="s">
        <v>193</v>
      </c>
      <c r="E206" s="222" t="s">
        <v>1</v>
      </c>
      <c r="F206" s="223" t="s">
        <v>1193</v>
      </c>
      <c r="G206" s="220"/>
      <c r="H206" s="224">
        <v>0.371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193</v>
      </c>
      <c r="AU206" s="230" t="s">
        <v>86</v>
      </c>
      <c r="AV206" s="13" t="s">
        <v>86</v>
      </c>
      <c r="AW206" s="13" t="s">
        <v>32</v>
      </c>
      <c r="AX206" s="13" t="s">
        <v>84</v>
      </c>
      <c r="AY206" s="230" t="s">
        <v>184</v>
      </c>
    </row>
    <row r="207" spans="1:65" s="2" customFormat="1" ht="21.75" customHeight="1">
      <c r="A207" s="34"/>
      <c r="B207" s="35"/>
      <c r="C207" s="205" t="s">
        <v>352</v>
      </c>
      <c r="D207" s="205" t="s">
        <v>187</v>
      </c>
      <c r="E207" s="206" t="s">
        <v>516</v>
      </c>
      <c r="F207" s="207" t="s">
        <v>517</v>
      </c>
      <c r="G207" s="208" t="s">
        <v>243</v>
      </c>
      <c r="H207" s="209">
        <v>0.75</v>
      </c>
      <c r="I207" s="210"/>
      <c r="J207" s="211">
        <f>ROUND(I207*H207,2)</f>
        <v>0</v>
      </c>
      <c r="K207" s="212"/>
      <c r="L207" s="39"/>
      <c r="M207" s="213" t="s">
        <v>1</v>
      </c>
      <c r="N207" s="214" t="s">
        <v>41</v>
      </c>
      <c r="O207" s="71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191</v>
      </c>
      <c r="AT207" s="217" t="s">
        <v>187</v>
      </c>
      <c r="AU207" s="217" t="s">
        <v>86</v>
      </c>
      <c r="AY207" s="17" t="s">
        <v>184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191</v>
      </c>
      <c r="BM207" s="217" t="s">
        <v>1194</v>
      </c>
    </row>
    <row r="208" spans="1:65" s="13" customFormat="1" ht="11.25">
      <c r="B208" s="219"/>
      <c r="C208" s="220"/>
      <c r="D208" s="221" t="s">
        <v>193</v>
      </c>
      <c r="E208" s="222" t="s">
        <v>1</v>
      </c>
      <c r="F208" s="223" t="s">
        <v>1195</v>
      </c>
      <c r="G208" s="220"/>
      <c r="H208" s="224">
        <v>0.75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193</v>
      </c>
      <c r="AU208" s="230" t="s">
        <v>86</v>
      </c>
      <c r="AV208" s="13" t="s">
        <v>86</v>
      </c>
      <c r="AW208" s="13" t="s">
        <v>32</v>
      </c>
      <c r="AX208" s="13" t="s">
        <v>84</v>
      </c>
      <c r="AY208" s="230" t="s">
        <v>184</v>
      </c>
    </row>
    <row r="209" spans="1:65" s="2" customFormat="1" ht="21.75" customHeight="1">
      <c r="A209" s="34"/>
      <c r="B209" s="35"/>
      <c r="C209" s="205" t="s">
        <v>357</v>
      </c>
      <c r="D209" s="205" t="s">
        <v>187</v>
      </c>
      <c r="E209" s="206" t="s">
        <v>1196</v>
      </c>
      <c r="F209" s="207" t="s">
        <v>1197</v>
      </c>
      <c r="G209" s="208" t="s">
        <v>243</v>
      </c>
      <c r="H209" s="209">
        <v>0.157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191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191</v>
      </c>
      <c r="BM209" s="217" t="s">
        <v>1198</v>
      </c>
    </row>
    <row r="210" spans="1:65" s="13" customFormat="1" ht="11.25">
      <c r="B210" s="219"/>
      <c r="C210" s="220"/>
      <c r="D210" s="221" t="s">
        <v>193</v>
      </c>
      <c r="E210" s="222" t="s">
        <v>1</v>
      </c>
      <c r="F210" s="223" t="s">
        <v>1199</v>
      </c>
      <c r="G210" s="220"/>
      <c r="H210" s="224">
        <v>0.157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193</v>
      </c>
      <c r="AU210" s="230" t="s">
        <v>86</v>
      </c>
      <c r="AV210" s="13" t="s">
        <v>86</v>
      </c>
      <c r="AW210" s="13" t="s">
        <v>32</v>
      </c>
      <c r="AX210" s="13" t="s">
        <v>84</v>
      </c>
      <c r="AY210" s="230" t="s">
        <v>184</v>
      </c>
    </row>
    <row r="211" spans="1:65" s="2" customFormat="1" ht="21.75" customHeight="1">
      <c r="A211" s="34"/>
      <c r="B211" s="35"/>
      <c r="C211" s="205" t="s">
        <v>360</v>
      </c>
      <c r="D211" s="205" t="s">
        <v>187</v>
      </c>
      <c r="E211" s="206" t="s">
        <v>520</v>
      </c>
      <c r="F211" s="207" t="s">
        <v>521</v>
      </c>
      <c r="G211" s="208" t="s">
        <v>243</v>
      </c>
      <c r="H211" s="209">
        <v>2.1000000000000001E-2</v>
      </c>
      <c r="I211" s="210"/>
      <c r="J211" s="211">
        <f>ROUND(I211*H211,2)</f>
        <v>0</v>
      </c>
      <c r="K211" s="212"/>
      <c r="L211" s="39"/>
      <c r="M211" s="213" t="s">
        <v>1</v>
      </c>
      <c r="N211" s="214" t="s">
        <v>41</v>
      </c>
      <c r="O211" s="71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191</v>
      </c>
      <c r="AT211" s="217" t="s">
        <v>187</v>
      </c>
      <c r="AU211" s="217" t="s">
        <v>86</v>
      </c>
      <c r="AY211" s="17" t="s">
        <v>184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191</v>
      </c>
      <c r="BM211" s="217" t="s">
        <v>1200</v>
      </c>
    </row>
    <row r="212" spans="1:65" s="13" customFormat="1" ht="11.25">
      <c r="B212" s="219"/>
      <c r="C212" s="220"/>
      <c r="D212" s="221" t="s">
        <v>193</v>
      </c>
      <c r="E212" s="222" t="s">
        <v>1</v>
      </c>
      <c r="F212" s="223" t="s">
        <v>1201</v>
      </c>
      <c r="G212" s="220"/>
      <c r="H212" s="224">
        <v>2.1000000000000001E-2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193</v>
      </c>
      <c r="AU212" s="230" t="s">
        <v>86</v>
      </c>
      <c r="AV212" s="13" t="s">
        <v>86</v>
      </c>
      <c r="AW212" s="13" t="s">
        <v>32</v>
      </c>
      <c r="AX212" s="13" t="s">
        <v>84</v>
      </c>
      <c r="AY212" s="230" t="s">
        <v>184</v>
      </c>
    </row>
    <row r="213" spans="1:65" s="12" customFormat="1" ht="22.9" customHeight="1">
      <c r="B213" s="189"/>
      <c r="C213" s="190"/>
      <c r="D213" s="191" t="s">
        <v>75</v>
      </c>
      <c r="E213" s="203" t="s">
        <v>259</v>
      </c>
      <c r="F213" s="203" t="s">
        <v>260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84</v>
      </c>
      <c r="AT213" s="201" t="s">
        <v>75</v>
      </c>
      <c r="AU213" s="201" t="s">
        <v>84</v>
      </c>
      <c r="AY213" s="200" t="s">
        <v>184</v>
      </c>
      <c r="BK213" s="202">
        <f>BK214</f>
        <v>0</v>
      </c>
    </row>
    <row r="214" spans="1:65" s="2" customFormat="1" ht="16.5" customHeight="1">
      <c r="A214" s="34"/>
      <c r="B214" s="35"/>
      <c r="C214" s="205" t="s">
        <v>364</v>
      </c>
      <c r="D214" s="205" t="s">
        <v>187</v>
      </c>
      <c r="E214" s="206" t="s">
        <v>261</v>
      </c>
      <c r="F214" s="207" t="s">
        <v>262</v>
      </c>
      <c r="G214" s="208" t="s">
        <v>243</v>
      </c>
      <c r="H214" s="209">
        <v>3.492</v>
      </c>
      <c r="I214" s="210"/>
      <c r="J214" s="211">
        <f>ROUND(I214*H214,2)</f>
        <v>0</v>
      </c>
      <c r="K214" s="212"/>
      <c r="L214" s="39"/>
      <c r="M214" s="213" t="s">
        <v>1</v>
      </c>
      <c r="N214" s="214" t="s">
        <v>41</v>
      </c>
      <c r="O214" s="71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7" t="s">
        <v>191</v>
      </c>
      <c r="AT214" s="217" t="s">
        <v>187</v>
      </c>
      <c r="AU214" s="217" t="s">
        <v>86</v>
      </c>
      <c r="AY214" s="17" t="s">
        <v>184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191</v>
      </c>
      <c r="BM214" s="217" t="s">
        <v>1202</v>
      </c>
    </row>
    <row r="215" spans="1:65" s="12" customFormat="1" ht="25.9" customHeight="1">
      <c r="B215" s="189"/>
      <c r="C215" s="190"/>
      <c r="D215" s="191" t="s">
        <v>75</v>
      </c>
      <c r="E215" s="192" t="s">
        <v>264</v>
      </c>
      <c r="F215" s="192" t="s">
        <v>265</v>
      </c>
      <c r="G215" s="190"/>
      <c r="H215" s="190"/>
      <c r="I215" s="193"/>
      <c r="J215" s="194">
        <f>BK215</f>
        <v>0</v>
      </c>
      <c r="K215" s="190"/>
      <c r="L215" s="195"/>
      <c r="M215" s="196"/>
      <c r="N215" s="197"/>
      <c r="O215" s="197"/>
      <c r="P215" s="198">
        <f>P216+P236+P248+P266+P283+P294</f>
        <v>0</v>
      </c>
      <c r="Q215" s="197"/>
      <c r="R215" s="198">
        <f>R216+R236+R248+R266+R283+R294</f>
        <v>0.28923852999999994</v>
      </c>
      <c r="S215" s="197"/>
      <c r="T215" s="199">
        <f>T216+T236+T248+T266+T283+T294</f>
        <v>0.27061194999999999</v>
      </c>
      <c r="AR215" s="200" t="s">
        <v>86</v>
      </c>
      <c r="AT215" s="201" t="s">
        <v>75</v>
      </c>
      <c r="AU215" s="201" t="s">
        <v>76</v>
      </c>
      <c r="AY215" s="200" t="s">
        <v>184</v>
      </c>
      <c r="BK215" s="202">
        <f>BK216+BK236+BK248+BK266+BK283+BK294</f>
        <v>0</v>
      </c>
    </row>
    <row r="216" spans="1:65" s="12" customFormat="1" ht="22.9" customHeight="1">
      <c r="B216" s="189"/>
      <c r="C216" s="190"/>
      <c r="D216" s="191" t="s">
        <v>75</v>
      </c>
      <c r="E216" s="203" t="s">
        <v>525</v>
      </c>
      <c r="F216" s="203" t="s">
        <v>526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SUM(P217:P235)</f>
        <v>0</v>
      </c>
      <c r="Q216" s="197"/>
      <c r="R216" s="198">
        <f>SUM(R217:R235)</f>
        <v>5.0116399999999998E-2</v>
      </c>
      <c r="S216" s="197"/>
      <c r="T216" s="199">
        <f>SUM(T217:T235)</f>
        <v>2.1440000000000001E-2</v>
      </c>
      <c r="AR216" s="200" t="s">
        <v>86</v>
      </c>
      <c r="AT216" s="201" t="s">
        <v>75</v>
      </c>
      <c r="AU216" s="201" t="s">
        <v>84</v>
      </c>
      <c r="AY216" s="200" t="s">
        <v>184</v>
      </c>
      <c r="BK216" s="202">
        <f>SUM(BK217:BK235)</f>
        <v>0</v>
      </c>
    </row>
    <row r="217" spans="1:65" s="2" customFormat="1" ht="21.75" customHeight="1">
      <c r="A217" s="34"/>
      <c r="B217" s="35"/>
      <c r="C217" s="205" t="s">
        <v>538</v>
      </c>
      <c r="D217" s="205" t="s">
        <v>187</v>
      </c>
      <c r="E217" s="206" t="s">
        <v>527</v>
      </c>
      <c r="F217" s="207" t="s">
        <v>528</v>
      </c>
      <c r="G217" s="208" t="s">
        <v>190</v>
      </c>
      <c r="H217" s="209">
        <v>5.36</v>
      </c>
      <c r="I217" s="210"/>
      <c r="J217" s="211">
        <f>ROUND(I217*H217,2)</f>
        <v>0</v>
      </c>
      <c r="K217" s="212"/>
      <c r="L217" s="39"/>
      <c r="M217" s="213" t="s">
        <v>1</v>
      </c>
      <c r="N217" s="214" t="s">
        <v>41</v>
      </c>
      <c r="O217" s="71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128</v>
      </c>
      <c r="AT217" s="217" t="s">
        <v>187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1203</v>
      </c>
    </row>
    <row r="218" spans="1:65" s="13" customFormat="1" ht="11.25">
      <c r="B218" s="219"/>
      <c r="C218" s="220"/>
      <c r="D218" s="221" t="s">
        <v>193</v>
      </c>
      <c r="E218" s="222" t="s">
        <v>1</v>
      </c>
      <c r="F218" s="223" t="s">
        <v>137</v>
      </c>
      <c r="G218" s="220"/>
      <c r="H218" s="224">
        <v>5.36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32</v>
      </c>
      <c r="AX218" s="13" t="s">
        <v>84</v>
      </c>
      <c r="AY218" s="230" t="s">
        <v>184</v>
      </c>
    </row>
    <row r="219" spans="1:65" s="2" customFormat="1" ht="16.5" customHeight="1">
      <c r="A219" s="34"/>
      <c r="B219" s="35"/>
      <c r="C219" s="231" t="s">
        <v>541</v>
      </c>
      <c r="D219" s="231" t="s">
        <v>225</v>
      </c>
      <c r="E219" s="232" t="s">
        <v>530</v>
      </c>
      <c r="F219" s="233" t="s">
        <v>531</v>
      </c>
      <c r="G219" s="234" t="s">
        <v>243</v>
      </c>
      <c r="H219" s="235">
        <v>2E-3</v>
      </c>
      <c r="I219" s="236"/>
      <c r="J219" s="237">
        <f>ROUND(I219*H219,2)</f>
        <v>0</v>
      </c>
      <c r="K219" s="238"/>
      <c r="L219" s="239"/>
      <c r="M219" s="240" t="s">
        <v>1</v>
      </c>
      <c r="N219" s="241" t="s">
        <v>41</v>
      </c>
      <c r="O219" s="71"/>
      <c r="P219" s="215">
        <f>O219*H219</f>
        <v>0</v>
      </c>
      <c r="Q219" s="215">
        <v>1</v>
      </c>
      <c r="R219" s="215">
        <f>Q219*H219</f>
        <v>2E-3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280</v>
      </c>
      <c r="AT219" s="217" t="s">
        <v>225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1204</v>
      </c>
    </row>
    <row r="220" spans="1:65" s="13" customFormat="1" ht="11.25">
      <c r="B220" s="219"/>
      <c r="C220" s="220"/>
      <c r="D220" s="221" t="s">
        <v>193</v>
      </c>
      <c r="E220" s="220"/>
      <c r="F220" s="223" t="s">
        <v>1205</v>
      </c>
      <c r="G220" s="220"/>
      <c r="H220" s="224">
        <v>2E-3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193</v>
      </c>
      <c r="AU220" s="230" t="s">
        <v>86</v>
      </c>
      <c r="AV220" s="13" t="s">
        <v>86</v>
      </c>
      <c r="AW220" s="13" t="s">
        <v>4</v>
      </c>
      <c r="AX220" s="13" t="s">
        <v>84</v>
      </c>
      <c r="AY220" s="230" t="s">
        <v>184</v>
      </c>
    </row>
    <row r="221" spans="1:65" s="2" customFormat="1" ht="21.75" customHeight="1">
      <c r="A221" s="34"/>
      <c r="B221" s="35"/>
      <c r="C221" s="205" t="s">
        <v>545</v>
      </c>
      <c r="D221" s="205" t="s">
        <v>187</v>
      </c>
      <c r="E221" s="206" t="s">
        <v>534</v>
      </c>
      <c r="F221" s="207" t="s">
        <v>535</v>
      </c>
      <c r="G221" s="208" t="s">
        <v>190</v>
      </c>
      <c r="H221" s="209">
        <v>1.82</v>
      </c>
      <c r="I221" s="210"/>
      <c r="J221" s="211">
        <f>ROUND(I221*H221,2)</f>
        <v>0</v>
      </c>
      <c r="K221" s="212"/>
      <c r="L221" s="39"/>
      <c r="M221" s="213" t="s">
        <v>1</v>
      </c>
      <c r="N221" s="214" t="s">
        <v>41</v>
      </c>
      <c r="O221" s="71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128</v>
      </c>
      <c r="AT221" s="217" t="s">
        <v>187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128</v>
      </c>
      <c r="BM221" s="217" t="s">
        <v>1206</v>
      </c>
    </row>
    <row r="222" spans="1:65" s="13" customFormat="1" ht="11.25">
      <c r="B222" s="219"/>
      <c r="C222" s="220"/>
      <c r="D222" s="221" t="s">
        <v>193</v>
      </c>
      <c r="E222" s="222" t="s">
        <v>1</v>
      </c>
      <c r="F222" s="223" t="s">
        <v>537</v>
      </c>
      <c r="G222" s="220"/>
      <c r="H222" s="224">
        <v>1.82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193</v>
      </c>
      <c r="AU222" s="230" t="s">
        <v>86</v>
      </c>
      <c r="AV222" s="13" t="s">
        <v>86</v>
      </c>
      <c r="AW222" s="13" t="s">
        <v>32</v>
      </c>
      <c r="AX222" s="13" t="s">
        <v>84</v>
      </c>
      <c r="AY222" s="230" t="s">
        <v>184</v>
      </c>
    </row>
    <row r="223" spans="1:65" s="2" customFormat="1" ht="16.5" customHeight="1">
      <c r="A223" s="34"/>
      <c r="B223" s="35"/>
      <c r="C223" s="231" t="s">
        <v>549</v>
      </c>
      <c r="D223" s="231" t="s">
        <v>225</v>
      </c>
      <c r="E223" s="232" t="s">
        <v>530</v>
      </c>
      <c r="F223" s="233" t="s">
        <v>531</v>
      </c>
      <c r="G223" s="234" t="s">
        <v>243</v>
      </c>
      <c r="H223" s="235">
        <v>1E-3</v>
      </c>
      <c r="I223" s="236"/>
      <c r="J223" s="237">
        <f>ROUND(I223*H223,2)</f>
        <v>0</v>
      </c>
      <c r="K223" s="238"/>
      <c r="L223" s="239"/>
      <c r="M223" s="240" t="s">
        <v>1</v>
      </c>
      <c r="N223" s="241" t="s">
        <v>41</v>
      </c>
      <c r="O223" s="71"/>
      <c r="P223" s="215">
        <f>O223*H223</f>
        <v>0</v>
      </c>
      <c r="Q223" s="215">
        <v>1</v>
      </c>
      <c r="R223" s="215">
        <f>Q223*H223</f>
        <v>1E-3</v>
      </c>
      <c r="S223" s="215">
        <v>0</v>
      </c>
      <c r="T223" s="21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280</v>
      </c>
      <c r="AT223" s="217" t="s">
        <v>225</v>
      </c>
      <c r="AU223" s="217" t="s">
        <v>86</v>
      </c>
      <c r="AY223" s="17" t="s">
        <v>184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128</v>
      </c>
      <c r="BM223" s="217" t="s">
        <v>1207</v>
      </c>
    </row>
    <row r="224" spans="1:65" s="13" customFormat="1" ht="11.25">
      <c r="B224" s="219"/>
      <c r="C224" s="220"/>
      <c r="D224" s="221" t="s">
        <v>193</v>
      </c>
      <c r="E224" s="220"/>
      <c r="F224" s="223" t="s">
        <v>1208</v>
      </c>
      <c r="G224" s="220"/>
      <c r="H224" s="224">
        <v>1E-3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193</v>
      </c>
      <c r="AU224" s="230" t="s">
        <v>86</v>
      </c>
      <c r="AV224" s="13" t="s">
        <v>86</v>
      </c>
      <c r="AW224" s="13" t="s">
        <v>4</v>
      </c>
      <c r="AX224" s="13" t="s">
        <v>84</v>
      </c>
      <c r="AY224" s="230" t="s">
        <v>184</v>
      </c>
    </row>
    <row r="225" spans="1:65" s="2" customFormat="1" ht="16.5" customHeight="1">
      <c r="A225" s="34"/>
      <c r="B225" s="35"/>
      <c r="C225" s="205" t="s">
        <v>554</v>
      </c>
      <c r="D225" s="205" t="s">
        <v>187</v>
      </c>
      <c r="E225" s="206" t="s">
        <v>542</v>
      </c>
      <c r="F225" s="207" t="s">
        <v>543</v>
      </c>
      <c r="G225" s="208" t="s">
        <v>190</v>
      </c>
      <c r="H225" s="209">
        <v>5.36</v>
      </c>
      <c r="I225" s="210"/>
      <c r="J225" s="211">
        <f>ROUND(I225*H225,2)</f>
        <v>0</v>
      </c>
      <c r="K225" s="212"/>
      <c r="L225" s="39"/>
      <c r="M225" s="213" t="s">
        <v>1</v>
      </c>
      <c r="N225" s="214" t="s">
        <v>41</v>
      </c>
      <c r="O225" s="71"/>
      <c r="P225" s="215">
        <f>O225*H225</f>
        <v>0</v>
      </c>
      <c r="Q225" s="215">
        <v>0</v>
      </c>
      <c r="R225" s="215">
        <f>Q225*H225</f>
        <v>0</v>
      </c>
      <c r="S225" s="215">
        <v>4.0000000000000001E-3</v>
      </c>
      <c r="T225" s="216">
        <f>S225*H225</f>
        <v>2.1440000000000001E-2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7" t="s">
        <v>128</v>
      </c>
      <c r="AT225" s="217" t="s">
        <v>187</v>
      </c>
      <c r="AU225" s="217" t="s">
        <v>86</v>
      </c>
      <c r="AY225" s="17" t="s">
        <v>184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84</v>
      </c>
      <c r="BK225" s="218">
        <f>ROUND(I225*H225,2)</f>
        <v>0</v>
      </c>
      <c r="BL225" s="17" t="s">
        <v>128</v>
      </c>
      <c r="BM225" s="217" t="s">
        <v>1209</v>
      </c>
    </row>
    <row r="226" spans="1:65" s="13" customFormat="1" ht="11.25">
      <c r="B226" s="219"/>
      <c r="C226" s="220"/>
      <c r="D226" s="221" t="s">
        <v>193</v>
      </c>
      <c r="E226" s="222" t="s">
        <v>1</v>
      </c>
      <c r="F226" s="223" t="s">
        <v>137</v>
      </c>
      <c r="G226" s="220"/>
      <c r="H226" s="224">
        <v>5.36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193</v>
      </c>
      <c r="AU226" s="230" t="s">
        <v>86</v>
      </c>
      <c r="AV226" s="13" t="s">
        <v>86</v>
      </c>
      <c r="AW226" s="13" t="s">
        <v>32</v>
      </c>
      <c r="AX226" s="13" t="s">
        <v>84</v>
      </c>
      <c r="AY226" s="230" t="s">
        <v>184</v>
      </c>
    </row>
    <row r="227" spans="1:65" s="2" customFormat="1" ht="21.75" customHeight="1">
      <c r="A227" s="34"/>
      <c r="B227" s="35"/>
      <c r="C227" s="205" t="s">
        <v>558</v>
      </c>
      <c r="D227" s="205" t="s">
        <v>187</v>
      </c>
      <c r="E227" s="206" t="s">
        <v>546</v>
      </c>
      <c r="F227" s="207" t="s">
        <v>547</v>
      </c>
      <c r="G227" s="208" t="s">
        <v>190</v>
      </c>
      <c r="H227" s="209">
        <v>5.36</v>
      </c>
      <c r="I227" s="210"/>
      <c r="J227" s="211">
        <f>ROUND(I227*H227,2)</f>
        <v>0</v>
      </c>
      <c r="K227" s="212"/>
      <c r="L227" s="39"/>
      <c r="M227" s="213" t="s">
        <v>1</v>
      </c>
      <c r="N227" s="214" t="s">
        <v>41</v>
      </c>
      <c r="O227" s="71"/>
      <c r="P227" s="215">
        <f>O227*H227</f>
        <v>0</v>
      </c>
      <c r="Q227" s="215">
        <v>4.0000000000000002E-4</v>
      </c>
      <c r="R227" s="215">
        <f>Q227*H227</f>
        <v>2.1440000000000001E-3</v>
      </c>
      <c r="S227" s="215">
        <v>0</v>
      </c>
      <c r="T227" s="21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7" t="s">
        <v>128</v>
      </c>
      <c r="AT227" s="217" t="s">
        <v>187</v>
      </c>
      <c r="AU227" s="217" t="s">
        <v>86</v>
      </c>
      <c r="AY227" s="17" t="s">
        <v>184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128</v>
      </c>
      <c r="BM227" s="217" t="s">
        <v>1210</v>
      </c>
    </row>
    <row r="228" spans="1:65" s="13" customFormat="1" ht="11.25">
      <c r="B228" s="219"/>
      <c r="C228" s="220"/>
      <c r="D228" s="221" t="s">
        <v>193</v>
      </c>
      <c r="E228" s="222" t="s">
        <v>1</v>
      </c>
      <c r="F228" s="223" t="s">
        <v>137</v>
      </c>
      <c r="G228" s="220"/>
      <c r="H228" s="224">
        <v>5.36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193</v>
      </c>
      <c r="AU228" s="230" t="s">
        <v>86</v>
      </c>
      <c r="AV228" s="13" t="s">
        <v>86</v>
      </c>
      <c r="AW228" s="13" t="s">
        <v>32</v>
      </c>
      <c r="AX228" s="13" t="s">
        <v>84</v>
      </c>
      <c r="AY228" s="230" t="s">
        <v>184</v>
      </c>
    </row>
    <row r="229" spans="1:65" s="2" customFormat="1" ht="21.75" customHeight="1">
      <c r="A229" s="34"/>
      <c r="B229" s="35"/>
      <c r="C229" s="231" t="s">
        <v>561</v>
      </c>
      <c r="D229" s="231" t="s">
        <v>225</v>
      </c>
      <c r="E229" s="232" t="s">
        <v>550</v>
      </c>
      <c r="F229" s="233" t="s">
        <v>551</v>
      </c>
      <c r="G229" s="234" t="s">
        <v>190</v>
      </c>
      <c r="H229" s="235">
        <v>6.1639999999999997</v>
      </c>
      <c r="I229" s="236"/>
      <c r="J229" s="237">
        <f>ROUND(I229*H229,2)</f>
        <v>0</v>
      </c>
      <c r="K229" s="238"/>
      <c r="L229" s="239"/>
      <c r="M229" s="240" t="s">
        <v>1</v>
      </c>
      <c r="N229" s="241" t="s">
        <v>41</v>
      </c>
      <c r="O229" s="71"/>
      <c r="P229" s="215">
        <f>O229*H229</f>
        <v>0</v>
      </c>
      <c r="Q229" s="215">
        <v>5.3E-3</v>
      </c>
      <c r="R229" s="215">
        <f>Q229*H229</f>
        <v>3.2669199999999995E-2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280</v>
      </c>
      <c r="AT229" s="217" t="s">
        <v>225</v>
      </c>
      <c r="AU229" s="217" t="s">
        <v>86</v>
      </c>
      <c r="AY229" s="17" t="s">
        <v>184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84</v>
      </c>
      <c r="BK229" s="218">
        <f>ROUND(I229*H229,2)</f>
        <v>0</v>
      </c>
      <c r="BL229" s="17" t="s">
        <v>128</v>
      </c>
      <c r="BM229" s="217" t="s">
        <v>1211</v>
      </c>
    </row>
    <row r="230" spans="1:65" s="13" customFormat="1" ht="11.25">
      <c r="B230" s="219"/>
      <c r="C230" s="220"/>
      <c r="D230" s="221" t="s">
        <v>193</v>
      </c>
      <c r="E230" s="220"/>
      <c r="F230" s="223" t="s">
        <v>1212</v>
      </c>
      <c r="G230" s="220"/>
      <c r="H230" s="224">
        <v>6.1639999999999997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193</v>
      </c>
      <c r="AU230" s="230" t="s">
        <v>86</v>
      </c>
      <c r="AV230" s="13" t="s">
        <v>86</v>
      </c>
      <c r="AW230" s="13" t="s">
        <v>4</v>
      </c>
      <c r="AX230" s="13" t="s">
        <v>84</v>
      </c>
      <c r="AY230" s="230" t="s">
        <v>184</v>
      </c>
    </row>
    <row r="231" spans="1:65" s="2" customFormat="1" ht="21.75" customHeight="1">
      <c r="A231" s="34"/>
      <c r="B231" s="35"/>
      <c r="C231" s="205" t="s">
        <v>568</v>
      </c>
      <c r="D231" s="205" t="s">
        <v>187</v>
      </c>
      <c r="E231" s="206" t="s">
        <v>555</v>
      </c>
      <c r="F231" s="207" t="s">
        <v>556</v>
      </c>
      <c r="G231" s="208" t="s">
        <v>190</v>
      </c>
      <c r="H231" s="209">
        <v>1.82</v>
      </c>
      <c r="I231" s="210"/>
      <c r="J231" s="211">
        <f>ROUND(I231*H231,2)</f>
        <v>0</v>
      </c>
      <c r="K231" s="212"/>
      <c r="L231" s="39"/>
      <c r="M231" s="213" t="s">
        <v>1</v>
      </c>
      <c r="N231" s="214" t="s">
        <v>41</v>
      </c>
      <c r="O231" s="71"/>
      <c r="P231" s="215">
        <f>O231*H231</f>
        <v>0</v>
      </c>
      <c r="Q231" s="215">
        <v>4.0000000000000002E-4</v>
      </c>
      <c r="R231" s="215">
        <f>Q231*H231</f>
        <v>7.2800000000000002E-4</v>
      </c>
      <c r="S231" s="215">
        <v>0</v>
      </c>
      <c r="T231" s="21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7" t="s">
        <v>128</v>
      </c>
      <c r="AT231" s="217" t="s">
        <v>187</v>
      </c>
      <c r="AU231" s="217" t="s">
        <v>86</v>
      </c>
      <c r="AY231" s="17" t="s">
        <v>184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128</v>
      </c>
      <c r="BM231" s="217" t="s">
        <v>1213</v>
      </c>
    </row>
    <row r="232" spans="1:65" s="13" customFormat="1" ht="11.25">
      <c r="B232" s="219"/>
      <c r="C232" s="220"/>
      <c r="D232" s="221" t="s">
        <v>193</v>
      </c>
      <c r="E232" s="222" t="s">
        <v>1</v>
      </c>
      <c r="F232" s="223" t="s">
        <v>537</v>
      </c>
      <c r="G232" s="220"/>
      <c r="H232" s="224">
        <v>1.82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193</v>
      </c>
      <c r="AU232" s="230" t="s">
        <v>86</v>
      </c>
      <c r="AV232" s="13" t="s">
        <v>86</v>
      </c>
      <c r="AW232" s="13" t="s">
        <v>32</v>
      </c>
      <c r="AX232" s="13" t="s">
        <v>84</v>
      </c>
      <c r="AY232" s="230" t="s">
        <v>184</v>
      </c>
    </row>
    <row r="233" spans="1:65" s="2" customFormat="1" ht="21.75" customHeight="1">
      <c r="A233" s="34"/>
      <c r="B233" s="35"/>
      <c r="C233" s="231" t="s">
        <v>572</v>
      </c>
      <c r="D233" s="231" t="s">
        <v>225</v>
      </c>
      <c r="E233" s="232" t="s">
        <v>550</v>
      </c>
      <c r="F233" s="233" t="s">
        <v>551</v>
      </c>
      <c r="G233" s="234" t="s">
        <v>190</v>
      </c>
      <c r="H233" s="235">
        <v>2.1840000000000002</v>
      </c>
      <c r="I233" s="236"/>
      <c r="J233" s="237">
        <f>ROUND(I233*H233,2)</f>
        <v>0</v>
      </c>
      <c r="K233" s="238"/>
      <c r="L233" s="239"/>
      <c r="M233" s="240" t="s">
        <v>1</v>
      </c>
      <c r="N233" s="241" t="s">
        <v>41</v>
      </c>
      <c r="O233" s="71"/>
      <c r="P233" s="215">
        <f>O233*H233</f>
        <v>0</v>
      </c>
      <c r="Q233" s="215">
        <v>5.3E-3</v>
      </c>
      <c r="R233" s="215">
        <f>Q233*H233</f>
        <v>1.1575200000000001E-2</v>
      </c>
      <c r="S233" s="215">
        <v>0</v>
      </c>
      <c r="T233" s="21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7" t="s">
        <v>280</v>
      </c>
      <c r="AT233" s="217" t="s">
        <v>225</v>
      </c>
      <c r="AU233" s="217" t="s">
        <v>86</v>
      </c>
      <c r="AY233" s="17" t="s">
        <v>184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128</v>
      </c>
      <c r="BM233" s="217" t="s">
        <v>1214</v>
      </c>
    </row>
    <row r="234" spans="1:65" s="13" customFormat="1" ht="11.25">
      <c r="B234" s="219"/>
      <c r="C234" s="220"/>
      <c r="D234" s="221" t="s">
        <v>193</v>
      </c>
      <c r="E234" s="220"/>
      <c r="F234" s="223" t="s">
        <v>1215</v>
      </c>
      <c r="G234" s="220"/>
      <c r="H234" s="224">
        <v>2.1840000000000002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193</v>
      </c>
      <c r="AU234" s="230" t="s">
        <v>86</v>
      </c>
      <c r="AV234" s="13" t="s">
        <v>86</v>
      </c>
      <c r="AW234" s="13" t="s">
        <v>4</v>
      </c>
      <c r="AX234" s="13" t="s">
        <v>84</v>
      </c>
      <c r="AY234" s="230" t="s">
        <v>184</v>
      </c>
    </row>
    <row r="235" spans="1:65" s="2" customFormat="1" ht="21.75" customHeight="1">
      <c r="A235" s="34"/>
      <c r="B235" s="35"/>
      <c r="C235" s="205" t="s">
        <v>577</v>
      </c>
      <c r="D235" s="205" t="s">
        <v>187</v>
      </c>
      <c r="E235" s="206" t="s">
        <v>562</v>
      </c>
      <c r="F235" s="207" t="s">
        <v>563</v>
      </c>
      <c r="G235" s="208" t="s">
        <v>564</v>
      </c>
      <c r="H235" s="256"/>
      <c r="I235" s="210"/>
      <c r="J235" s="211">
        <f>ROUND(I235*H235,2)</f>
        <v>0</v>
      </c>
      <c r="K235" s="212"/>
      <c r="L235" s="39"/>
      <c r="M235" s="213" t="s">
        <v>1</v>
      </c>
      <c r="N235" s="214" t="s">
        <v>41</v>
      </c>
      <c r="O235" s="71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7" t="s">
        <v>128</v>
      </c>
      <c r="AT235" s="217" t="s">
        <v>187</v>
      </c>
      <c r="AU235" s="217" t="s">
        <v>86</v>
      </c>
      <c r="AY235" s="17" t="s">
        <v>184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128</v>
      </c>
      <c r="BM235" s="217" t="s">
        <v>1216</v>
      </c>
    </row>
    <row r="236" spans="1:65" s="12" customFormat="1" ht="22.9" customHeight="1">
      <c r="B236" s="189"/>
      <c r="C236" s="190"/>
      <c r="D236" s="191" t="s">
        <v>75</v>
      </c>
      <c r="E236" s="203" t="s">
        <v>566</v>
      </c>
      <c r="F236" s="203" t="s">
        <v>567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SUM(P237:P247)</f>
        <v>0</v>
      </c>
      <c r="Q236" s="197"/>
      <c r="R236" s="198">
        <f>SUM(R237:R247)</f>
        <v>2.2312599999999998E-2</v>
      </c>
      <c r="S236" s="197"/>
      <c r="T236" s="199">
        <f>SUM(T237:T247)</f>
        <v>0</v>
      </c>
      <c r="AR236" s="200" t="s">
        <v>86</v>
      </c>
      <c r="AT236" s="201" t="s">
        <v>75</v>
      </c>
      <c r="AU236" s="201" t="s">
        <v>84</v>
      </c>
      <c r="AY236" s="200" t="s">
        <v>184</v>
      </c>
      <c r="BK236" s="202">
        <f>SUM(BK237:BK247)</f>
        <v>0</v>
      </c>
    </row>
    <row r="237" spans="1:65" s="2" customFormat="1" ht="21.75" customHeight="1">
      <c r="A237" s="34"/>
      <c r="B237" s="35"/>
      <c r="C237" s="205" t="s">
        <v>581</v>
      </c>
      <c r="D237" s="205" t="s">
        <v>187</v>
      </c>
      <c r="E237" s="206" t="s">
        <v>569</v>
      </c>
      <c r="F237" s="207" t="s">
        <v>570</v>
      </c>
      <c r="G237" s="208" t="s">
        <v>190</v>
      </c>
      <c r="H237" s="209">
        <v>5.36</v>
      </c>
      <c r="I237" s="210"/>
      <c r="J237" s="211">
        <f>ROUND(I237*H237,2)</f>
        <v>0</v>
      </c>
      <c r="K237" s="212"/>
      <c r="L237" s="39"/>
      <c r="M237" s="213" t="s">
        <v>1</v>
      </c>
      <c r="N237" s="214" t="s">
        <v>41</v>
      </c>
      <c r="O237" s="71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128</v>
      </c>
      <c r="AT237" s="217" t="s">
        <v>187</v>
      </c>
      <c r="AU237" s="217" t="s">
        <v>86</v>
      </c>
      <c r="AY237" s="17" t="s">
        <v>184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128</v>
      </c>
      <c r="BM237" s="217" t="s">
        <v>1217</v>
      </c>
    </row>
    <row r="238" spans="1:65" s="13" customFormat="1" ht="11.25">
      <c r="B238" s="219"/>
      <c r="C238" s="220"/>
      <c r="D238" s="221" t="s">
        <v>193</v>
      </c>
      <c r="E238" s="222" t="s">
        <v>1</v>
      </c>
      <c r="F238" s="223" t="s">
        <v>137</v>
      </c>
      <c r="G238" s="220"/>
      <c r="H238" s="224">
        <v>5.36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193</v>
      </c>
      <c r="AU238" s="230" t="s">
        <v>86</v>
      </c>
      <c r="AV238" s="13" t="s">
        <v>86</v>
      </c>
      <c r="AW238" s="13" t="s">
        <v>32</v>
      </c>
      <c r="AX238" s="13" t="s">
        <v>84</v>
      </c>
      <c r="AY238" s="230" t="s">
        <v>184</v>
      </c>
    </row>
    <row r="239" spans="1:65" s="2" customFormat="1" ht="16.5" customHeight="1">
      <c r="A239" s="34"/>
      <c r="B239" s="35"/>
      <c r="C239" s="231" t="s">
        <v>585</v>
      </c>
      <c r="D239" s="231" t="s">
        <v>225</v>
      </c>
      <c r="E239" s="232" t="s">
        <v>573</v>
      </c>
      <c r="F239" s="233" t="s">
        <v>574</v>
      </c>
      <c r="G239" s="234" t="s">
        <v>190</v>
      </c>
      <c r="H239" s="235">
        <v>10.933999999999999</v>
      </c>
      <c r="I239" s="236"/>
      <c r="J239" s="237">
        <f>ROUND(I239*H239,2)</f>
        <v>0</v>
      </c>
      <c r="K239" s="238"/>
      <c r="L239" s="239"/>
      <c r="M239" s="240" t="s">
        <v>1</v>
      </c>
      <c r="N239" s="241" t="s">
        <v>41</v>
      </c>
      <c r="O239" s="71"/>
      <c r="P239" s="215">
        <f>O239*H239</f>
        <v>0</v>
      </c>
      <c r="Q239" s="215">
        <v>1.8E-3</v>
      </c>
      <c r="R239" s="215">
        <f>Q239*H239</f>
        <v>1.9681199999999999E-2</v>
      </c>
      <c r="S239" s="215">
        <v>0</v>
      </c>
      <c r="T239" s="21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7" t="s">
        <v>280</v>
      </c>
      <c r="AT239" s="217" t="s">
        <v>225</v>
      </c>
      <c r="AU239" s="217" t="s">
        <v>86</v>
      </c>
      <c r="AY239" s="17" t="s">
        <v>184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128</v>
      </c>
      <c r="BM239" s="217" t="s">
        <v>1218</v>
      </c>
    </row>
    <row r="240" spans="1:65" s="13" customFormat="1" ht="11.25">
      <c r="B240" s="219"/>
      <c r="C240" s="220"/>
      <c r="D240" s="221" t="s">
        <v>193</v>
      </c>
      <c r="E240" s="220"/>
      <c r="F240" s="223" t="s">
        <v>1219</v>
      </c>
      <c r="G240" s="220"/>
      <c r="H240" s="224">
        <v>10.933999999999999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193</v>
      </c>
      <c r="AU240" s="230" t="s">
        <v>86</v>
      </c>
      <c r="AV240" s="13" t="s">
        <v>86</v>
      </c>
      <c r="AW240" s="13" t="s">
        <v>4</v>
      </c>
      <c r="AX240" s="13" t="s">
        <v>84</v>
      </c>
      <c r="AY240" s="230" t="s">
        <v>184</v>
      </c>
    </row>
    <row r="241" spans="1:65" s="2" customFormat="1" ht="16.5" customHeight="1">
      <c r="A241" s="34"/>
      <c r="B241" s="35"/>
      <c r="C241" s="205" t="s">
        <v>590</v>
      </c>
      <c r="D241" s="205" t="s">
        <v>187</v>
      </c>
      <c r="E241" s="206" t="s">
        <v>578</v>
      </c>
      <c r="F241" s="207" t="s">
        <v>579</v>
      </c>
      <c r="G241" s="208" t="s">
        <v>340</v>
      </c>
      <c r="H241" s="209">
        <v>9.1</v>
      </c>
      <c r="I241" s="210"/>
      <c r="J241" s="211">
        <f>ROUND(I241*H241,2)</f>
        <v>0</v>
      </c>
      <c r="K241" s="212"/>
      <c r="L241" s="39"/>
      <c r="M241" s="213" t="s">
        <v>1</v>
      </c>
      <c r="N241" s="214" t="s">
        <v>41</v>
      </c>
      <c r="O241" s="71"/>
      <c r="P241" s="215">
        <f>O241*H241</f>
        <v>0</v>
      </c>
      <c r="Q241" s="215">
        <v>3.0000000000000001E-5</v>
      </c>
      <c r="R241" s="215">
        <f>Q241*H241</f>
        <v>2.7300000000000002E-4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128</v>
      </c>
      <c r="AT241" s="217" t="s">
        <v>187</v>
      </c>
      <c r="AU241" s="217" t="s">
        <v>86</v>
      </c>
      <c r="AY241" s="17" t="s">
        <v>184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7" t="s">
        <v>84</v>
      </c>
      <c r="BK241" s="218">
        <f>ROUND(I241*H241,2)</f>
        <v>0</v>
      </c>
      <c r="BL241" s="17" t="s">
        <v>128</v>
      </c>
      <c r="BM241" s="217" t="s">
        <v>1220</v>
      </c>
    </row>
    <row r="242" spans="1:65" s="13" customFormat="1" ht="11.25">
      <c r="B242" s="219"/>
      <c r="C242" s="220"/>
      <c r="D242" s="221" t="s">
        <v>193</v>
      </c>
      <c r="E242" s="222" t="s">
        <v>1</v>
      </c>
      <c r="F242" s="223" t="s">
        <v>416</v>
      </c>
      <c r="G242" s="220"/>
      <c r="H242" s="224">
        <v>9.1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193</v>
      </c>
      <c r="AU242" s="230" t="s">
        <v>86</v>
      </c>
      <c r="AV242" s="13" t="s">
        <v>86</v>
      </c>
      <c r="AW242" s="13" t="s">
        <v>32</v>
      </c>
      <c r="AX242" s="13" t="s">
        <v>84</v>
      </c>
      <c r="AY242" s="230" t="s">
        <v>184</v>
      </c>
    </row>
    <row r="243" spans="1:65" s="2" customFormat="1" ht="21.75" customHeight="1">
      <c r="A243" s="34"/>
      <c r="B243" s="35"/>
      <c r="C243" s="205" t="s">
        <v>596</v>
      </c>
      <c r="D243" s="205" t="s">
        <v>187</v>
      </c>
      <c r="E243" s="206" t="s">
        <v>582</v>
      </c>
      <c r="F243" s="207" t="s">
        <v>583</v>
      </c>
      <c r="G243" s="208" t="s">
        <v>190</v>
      </c>
      <c r="H243" s="209">
        <v>5.36</v>
      </c>
      <c r="I243" s="210"/>
      <c r="J243" s="211">
        <f>ROUND(I243*H243,2)</f>
        <v>0</v>
      </c>
      <c r="K243" s="212"/>
      <c r="L243" s="39"/>
      <c r="M243" s="213" t="s">
        <v>1</v>
      </c>
      <c r="N243" s="214" t="s">
        <v>41</v>
      </c>
      <c r="O243" s="71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128</v>
      </c>
      <c r="AT243" s="217" t="s">
        <v>187</v>
      </c>
      <c r="AU243" s="217" t="s">
        <v>86</v>
      </c>
      <c r="AY243" s="17" t="s">
        <v>184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7" t="s">
        <v>84</v>
      </c>
      <c r="BK243" s="218">
        <f>ROUND(I243*H243,2)</f>
        <v>0</v>
      </c>
      <c r="BL243" s="17" t="s">
        <v>128</v>
      </c>
      <c r="BM243" s="217" t="s">
        <v>1221</v>
      </c>
    </row>
    <row r="244" spans="1:65" s="13" customFormat="1" ht="11.25">
      <c r="B244" s="219"/>
      <c r="C244" s="220"/>
      <c r="D244" s="221" t="s">
        <v>193</v>
      </c>
      <c r="E244" s="222" t="s">
        <v>1</v>
      </c>
      <c r="F244" s="223" t="s">
        <v>137</v>
      </c>
      <c r="G244" s="220"/>
      <c r="H244" s="224">
        <v>5.36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193</v>
      </c>
      <c r="AU244" s="230" t="s">
        <v>86</v>
      </c>
      <c r="AV244" s="13" t="s">
        <v>86</v>
      </c>
      <c r="AW244" s="13" t="s">
        <v>32</v>
      </c>
      <c r="AX244" s="13" t="s">
        <v>84</v>
      </c>
      <c r="AY244" s="230" t="s">
        <v>184</v>
      </c>
    </row>
    <row r="245" spans="1:65" s="2" customFormat="1" ht="21.75" customHeight="1">
      <c r="A245" s="34"/>
      <c r="B245" s="35"/>
      <c r="C245" s="231" t="s">
        <v>600</v>
      </c>
      <c r="D245" s="231" t="s">
        <v>225</v>
      </c>
      <c r="E245" s="232" t="s">
        <v>586</v>
      </c>
      <c r="F245" s="233" t="s">
        <v>587</v>
      </c>
      <c r="G245" s="234" t="s">
        <v>190</v>
      </c>
      <c r="H245" s="235">
        <v>5.8959999999999999</v>
      </c>
      <c r="I245" s="236"/>
      <c r="J245" s="237">
        <f>ROUND(I245*H245,2)</f>
        <v>0</v>
      </c>
      <c r="K245" s="238"/>
      <c r="L245" s="239"/>
      <c r="M245" s="240" t="s">
        <v>1</v>
      </c>
      <c r="N245" s="241" t="s">
        <v>41</v>
      </c>
      <c r="O245" s="71"/>
      <c r="P245" s="215">
        <f>O245*H245</f>
        <v>0</v>
      </c>
      <c r="Q245" s="215">
        <v>4.0000000000000002E-4</v>
      </c>
      <c r="R245" s="215">
        <f>Q245*H245</f>
        <v>2.3584000000000001E-3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280</v>
      </c>
      <c r="AT245" s="217" t="s">
        <v>225</v>
      </c>
      <c r="AU245" s="217" t="s">
        <v>86</v>
      </c>
      <c r="AY245" s="17" t="s">
        <v>184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128</v>
      </c>
      <c r="BM245" s="217" t="s">
        <v>1222</v>
      </c>
    </row>
    <row r="246" spans="1:65" s="13" customFormat="1" ht="11.25">
      <c r="B246" s="219"/>
      <c r="C246" s="220"/>
      <c r="D246" s="221" t="s">
        <v>193</v>
      </c>
      <c r="E246" s="220"/>
      <c r="F246" s="223" t="s">
        <v>1223</v>
      </c>
      <c r="G246" s="220"/>
      <c r="H246" s="224">
        <v>5.8959999999999999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193</v>
      </c>
      <c r="AU246" s="230" t="s">
        <v>86</v>
      </c>
      <c r="AV246" s="13" t="s">
        <v>86</v>
      </c>
      <c r="AW246" s="13" t="s">
        <v>4</v>
      </c>
      <c r="AX246" s="13" t="s">
        <v>84</v>
      </c>
      <c r="AY246" s="230" t="s">
        <v>184</v>
      </c>
    </row>
    <row r="247" spans="1:65" s="2" customFormat="1" ht="21.75" customHeight="1">
      <c r="A247" s="34"/>
      <c r="B247" s="35"/>
      <c r="C247" s="205" t="s">
        <v>604</v>
      </c>
      <c r="D247" s="205" t="s">
        <v>187</v>
      </c>
      <c r="E247" s="206" t="s">
        <v>591</v>
      </c>
      <c r="F247" s="207" t="s">
        <v>592</v>
      </c>
      <c r="G247" s="208" t="s">
        <v>564</v>
      </c>
      <c r="H247" s="256"/>
      <c r="I247" s="210"/>
      <c r="J247" s="211">
        <f>ROUND(I247*H247,2)</f>
        <v>0</v>
      </c>
      <c r="K247" s="212"/>
      <c r="L247" s="39"/>
      <c r="M247" s="213" t="s">
        <v>1</v>
      </c>
      <c r="N247" s="214" t="s">
        <v>41</v>
      </c>
      <c r="O247" s="71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7" t="s">
        <v>128</v>
      </c>
      <c r="AT247" s="217" t="s">
        <v>187</v>
      </c>
      <c r="AU247" s="217" t="s">
        <v>86</v>
      </c>
      <c r="AY247" s="17" t="s">
        <v>184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128</v>
      </c>
      <c r="BM247" s="217" t="s">
        <v>1224</v>
      </c>
    </row>
    <row r="248" spans="1:65" s="12" customFormat="1" ht="22.9" customHeight="1">
      <c r="B248" s="189"/>
      <c r="C248" s="190"/>
      <c r="D248" s="191" t="s">
        <v>75</v>
      </c>
      <c r="E248" s="203" t="s">
        <v>266</v>
      </c>
      <c r="F248" s="203" t="s">
        <v>267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SUM(P249:P265)</f>
        <v>0</v>
      </c>
      <c r="Q248" s="197"/>
      <c r="R248" s="198">
        <f>SUM(R249:R265)</f>
        <v>1.847E-2</v>
      </c>
      <c r="S248" s="197"/>
      <c r="T248" s="199">
        <f>SUM(T249:T265)</f>
        <v>2.58E-2</v>
      </c>
      <c r="AR248" s="200" t="s">
        <v>86</v>
      </c>
      <c r="AT248" s="201" t="s">
        <v>75</v>
      </c>
      <c r="AU248" s="201" t="s">
        <v>84</v>
      </c>
      <c r="AY248" s="200" t="s">
        <v>184</v>
      </c>
      <c r="BK248" s="202">
        <f>SUM(BK249:BK265)</f>
        <v>0</v>
      </c>
    </row>
    <row r="249" spans="1:65" s="2" customFormat="1" ht="21.75" customHeight="1">
      <c r="A249" s="34"/>
      <c r="B249" s="35"/>
      <c r="C249" s="205" t="s">
        <v>608</v>
      </c>
      <c r="D249" s="205" t="s">
        <v>187</v>
      </c>
      <c r="E249" s="206" t="s">
        <v>275</v>
      </c>
      <c r="F249" s="207" t="s">
        <v>276</v>
      </c>
      <c r="G249" s="208" t="s">
        <v>222</v>
      </c>
      <c r="H249" s="209">
        <v>1</v>
      </c>
      <c r="I249" s="210"/>
      <c r="J249" s="211">
        <f>ROUND(I249*H249,2)</f>
        <v>0</v>
      </c>
      <c r="K249" s="212"/>
      <c r="L249" s="39"/>
      <c r="M249" s="213" t="s">
        <v>1</v>
      </c>
      <c r="N249" s="214" t="s">
        <v>41</v>
      </c>
      <c r="O249" s="71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7" t="s">
        <v>128</v>
      </c>
      <c r="AT249" s="217" t="s">
        <v>187</v>
      </c>
      <c r="AU249" s="217" t="s">
        <v>86</v>
      </c>
      <c r="AY249" s="17" t="s">
        <v>184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128</v>
      </c>
      <c r="BM249" s="217" t="s">
        <v>1225</v>
      </c>
    </row>
    <row r="250" spans="1:65" s="13" customFormat="1" ht="11.25">
      <c r="B250" s="219"/>
      <c r="C250" s="220"/>
      <c r="D250" s="221" t="s">
        <v>193</v>
      </c>
      <c r="E250" s="222" t="s">
        <v>148</v>
      </c>
      <c r="F250" s="223" t="s">
        <v>84</v>
      </c>
      <c r="G250" s="220"/>
      <c r="H250" s="224">
        <v>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193</v>
      </c>
      <c r="AU250" s="230" t="s">
        <v>86</v>
      </c>
      <c r="AV250" s="13" t="s">
        <v>86</v>
      </c>
      <c r="AW250" s="13" t="s">
        <v>32</v>
      </c>
      <c r="AX250" s="13" t="s">
        <v>84</v>
      </c>
      <c r="AY250" s="230" t="s">
        <v>184</v>
      </c>
    </row>
    <row r="251" spans="1:65" s="2" customFormat="1" ht="21.75" customHeight="1">
      <c r="A251" s="34"/>
      <c r="B251" s="35"/>
      <c r="C251" s="231" t="s">
        <v>610</v>
      </c>
      <c r="D251" s="231" t="s">
        <v>225</v>
      </c>
      <c r="E251" s="232" t="s">
        <v>278</v>
      </c>
      <c r="F251" s="233" t="s">
        <v>279</v>
      </c>
      <c r="G251" s="234" t="s">
        <v>222</v>
      </c>
      <c r="H251" s="235">
        <v>1</v>
      </c>
      <c r="I251" s="236"/>
      <c r="J251" s="237">
        <f>ROUND(I251*H251,2)</f>
        <v>0</v>
      </c>
      <c r="K251" s="238"/>
      <c r="L251" s="239"/>
      <c r="M251" s="240" t="s">
        <v>1</v>
      </c>
      <c r="N251" s="241" t="s">
        <v>41</v>
      </c>
      <c r="O251" s="71"/>
      <c r="P251" s="215">
        <f>O251*H251</f>
        <v>0</v>
      </c>
      <c r="Q251" s="215">
        <v>1.6E-2</v>
      </c>
      <c r="R251" s="215">
        <f>Q251*H251</f>
        <v>1.6E-2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280</v>
      </c>
      <c r="AT251" s="217" t="s">
        <v>225</v>
      </c>
      <c r="AU251" s="217" t="s">
        <v>86</v>
      </c>
      <c r="AY251" s="17" t="s">
        <v>184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7" t="s">
        <v>84</v>
      </c>
      <c r="BK251" s="218">
        <f>ROUND(I251*H251,2)</f>
        <v>0</v>
      </c>
      <c r="BL251" s="17" t="s">
        <v>128</v>
      </c>
      <c r="BM251" s="217" t="s">
        <v>1226</v>
      </c>
    </row>
    <row r="252" spans="1:65" s="13" customFormat="1" ht="11.25">
      <c r="B252" s="219"/>
      <c r="C252" s="220"/>
      <c r="D252" s="221" t="s">
        <v>193</v>
      </c>
      <c r="E252" s="222" t="s">
        <v>1</v>
      </c>
      <c r="F252" s="223" t="s">
        <v>148</v>
      </c>
      <c r="G252" s="220"/>
      <c r="H252" s="224">
        <v>1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193</v>
      </c>
      <c r="AU252" s="230" t="s">
        <v>86</v>
      </c>
      <c r="AV252" s="13" t="s">
        <v>86</v>
      </c>
      <c r="AW252" s="13" t="s">
        <v>32</v>
      </c>
      <c r="AX252" s="13" t="s">
        <v>84</v>
      </c>
      <c r="AY252" s="230" t="s">
        <v>184</v>
      </c>
    </row>
    <row r="253" spans="1:65" s="2" customFormat="1" ht="16.5" customHeight="1">
      <c r="A253" s="34"/>
      <c r="B253" s="35"/>
      <c r="C253" s="231" t="s">
        <v>612</v>
      </c>
      <c r="D253" s="231" t="s">
        <v>225</v>
      </c>
      <c r="E253" s="232" t="s">
        <v>283</v>
      </c>
      <c r="F253" s="233" t="s">
        <v>284</v>
      </c>
      <c r="G253" s="234" t="s">
        <v>285</v>
      </c>
      <c r="H253" s="235">
        <v>0.03</v>
      </c>
      <c r="I253" s="236"/>
      <c r="J253" s="237">
        <f>ROUND(I253*H253,2)</f>
        <v>0</v>
      </c>
      <c r="K253" s="238"/>
      <c r="L253" s="239"/>
      <c r="M253" s="240" t="s">
        <v>1</v>
      </c>
      <c r="N253" s="241" t="s">
        <v>41</v>
      </c>
      <c r="O253" s="71"/>
      <c r="P253" s="215">
        <f>O253*H253</f>
        <v>0</v>
      </c>
      <c r="Q253" s="215">
        <v>4.0000000000000001E-3</v>
      </c>
      <c r="R253" s="215">
        <f>Q253*H253</f>
        <v>1.2E-4</v>
      </c>
      <c r="S253" s="215">
        <v>0</v>
      </c>
      <c r="T253" s="21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7" t="s">
        <v>280</v>
      </c>
      <c r="AT253" s="217" t="s">
        <v>225</v>
      </c>
      <c r="AU253" s="217" t="s">
        <v>86</v>
      </c>
      <c r="AY253" s="17" t="s">
        <v>184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7" t="s">
        <v>84</v>
      </c>
      <c r="BK253" s="218">
        <f>ROUND(I253*H253,2)</f>
        <v>0</v>
      </c>
      <c r="BL253" s="17" t="s">
        <v>128</v>
      </c>
      <c r="BM253" s="217" t="s">
        <v>1227</v>
      </c>
    </row>
    <row r="254" spans="1:65" s="13" customFormat="1" ht="11.25">
      <c r="B254" s="219"/>
      <c r="C254" s="220"/>
      <c r="D254" s="221" t="s">
        <v>193</v>
      </c>
      <c r="E254" s="222" t="s">
        <v>1</v>
      </c>
      <c r="F254" s="223" t="s">
        <v>287</v>
      </c>
      <c r="G254" s="220"/>
      <c r="H254" s="224">
        <v>0.03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193</v>
      </c>
      <c r="AU254" s="230" t="s">
        <v>86</v>
      </c>
      <c r="AV254" s="13" t="s">
        <v>86</v>
      </c>
      <c r="AW254" s="13" t="s">
        <v>32</v>
      </c>
      <c r="AX254" s="13" t="s">
        <v>84</v>
      </c>
      <c r="AY254" s="230" t="s">
        <v>184</v>
      </c>
    </row>
    <row r="255" spans="1:65" s="2" customFormat="1" ht="16.5" customHeight="1">
      <c r="A255" s="34"/>
      <c r="B255" s="35"/>
      <c r="C255" s="205" t="s">
        <v>614</v>
      </c>
      <c r="D255" s="205" t="s">
        <v>187</v>
      </c>
      <c r="E255" s="206" t="s">
        <v>289</v>
      </c>
      <c r="F255" s="207" t="s">
        <v>290</v>
      </c>
      <c r="G255" s="208" t="s">
        <v>222</v>
      </c>
      <c r="H255" s="209">
        <v>1</v>
      </c>
      <c r="I255" s="210"/>
      <c r="J255" s="211">
        <f>ROUND(I255*H255,2)</f>
        <v>0</v>
      </c>
      <c r="K255" s="212"/>
      <c r="L255" s="39"/>
      <c r="M255" s="213" t="s">
        <v>1</v>
      </c>
      <c r="N255" s="214" t="s">
        <v>41</v>
      </c>
      <c r="O255" s="71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7" t="s">
        <v>128</v>
      </c>
      <c r="AT255" s="217" t="s">
        <v>187</v>
      </c>
      <c r="AU255" s="217" t="s">
        <v>86</v>
      </c>
      <c r="AY255" s="17" t="s">
        <v>184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7" t="s">
        <v>84</v>
      </c>
      <c r="BK255" s="218">
        <f>ROUND(I255*H255,2)</f>
        <v>0</v>
      </c>
      <c r="BL255" s="17" t="s">
        <v>128</v>
      </c>
      <c r="BM255" s="217" t="s">
        <v>1228</v>
      </c>
    </row>
    <row r="256" spans="1:65" s="13" customFormat="1" ht="11.25">
      <c r="B256" s="219"/>
      <c r="C256" s="220"/>
      <c r="D256" s="221" t="s">
        <v>193</v>
      </c>
      <c r="E256" s="222" t="s">
        <v>1</v>
      </c>
      <c r="F256" s="223" t="s">
        <v>148</v>
      </c>
      <c r="G256" s="220"/>
      <c r="H256" s="224">
        <v>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193</v>
      </c>
      <c r="AU256" s="230" t="s">
        <v>86</v>
      </c>
      <c r="AV256" s="13" t="s">
        <v>86</v>
      </c>
      <c r="AW256" s="13" t="s">
        <v>32</v>
      </c>
      <c r="AX256" s="13" t="s">
        <v>84</v>
      </c>
      <c r="AY256" s="230" t="s">
        <v>184</v>
      </c>
    </row>
    <row r="257" spans="1:65" s="2" customFormat="1" ht="16.5" customHeight="1">
      <c r="A257" s="34"/>
      <c r="B257" s="35"/>
      <c r="C257" s="231" t="s">
        <v>616</v>
      </c>
      <c r="D257" s="231" t="s">
        <v>225</v>
      </c>
      <c r="E257" s="232" t="s">
        <v>293</v>
      </c>
      <c r="F257" s="233" t="s">
        <v>294</v>
      </c>
      <c r="G257" s="234" t="s">
        <v>222</v>
      </c>
      <c r="H257" s="235">
        <v>1</v>
      </c>
      <c r="I257" s="236"/>
      <c r="J257" s="237">
        <f>ROUND(I257*H257,2)</f>
        <v>0</v>
      </c>
      <c r="K257" s="238"/>
      <c r="L257" s="239"/>
      <c r="M257" s="240" t="s">
        <v>1</v>
      </c>
      <c r="N257" s="241" t="s">
        <v>41</v>
      </c>
      <c r="O257" s="71"/>
      <c r="P257" s="215">
        <f>O257*H257</f>
        <v>0</v>
      </c>
      <c r="Q257" s="215">
        <v>2.2000000000000001E-3</v>
      </c>
      <c r="R257" s="215">
        <f>Q257*H257</f>
        <v>2.2000000000000001E-3</v>
      </c>
      <c r="S257" s="215">
        <v>0</v>
      </c>
      <c r="T257" s="21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7" t="s">
        <v>280</v>
      </c>
      <c r="AT257" s="217" t="s">
        <v>225</v>
      </c>
      <c r="AU257" s="217" t="s">
        <v>86</v>
      </c>
      <c r="AY257" s="17" t="s">
        <v>184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128</v>
      </c>
      <c r="BM257" s="217" t="s">
        <v>1229</v>
      </c>
    </row>
    <row r="258" spans="1:65" s="2" customFormat="1" ht="16.5" customHeight="1">
      <c r="A258" s="34"/>
      <c r="B258" s="35"/>
      <c r="C258" s="205" t="s">
        <v>618</v>
      </c>
      <c r="D258" s="205" t="s">
        <v>187</v>
      </c>
      <c r="E258" s="206" t="s">
        <v>297</v>
      </c>
      <c r="F258" s="207" t="s">
        <v>298</v>
      </c>
      <c r="G258" s="208" t="s">
        <v>222</v>
      </c>
      <c r="H258" s="209">
        <v>1</v>
      </c>
      <c r="I258" s="210"/>
      <c r="J258" s="211">
        <f>ROUND(I258*H258,2)</f>
        <v>0</v>
      </c>
      <c r="K258" s="212"/>
      <c r="L258" s="39"/>
      <c r="M258" s="213" t="s">
        <v>1</v>
      </c>
      <c r="N258" s="214" t="s">
        <v>41</v>
      </c>
      <c r="O258" s="71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128</v>
      </c>
      <c r="AT258" s="217" t="s">
        <v>187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1230</v>
      </c>
    </row>
    <row r="259" spans="1:65" s="13" customFormat="1" ht="11.25">
      <c r="B259" s="219"/>
      <c r="C259" s="220"/>
      <c r="D259" s="221" t="s">
        <v>193</v>
      </c>
      <c r="E259" s="222" t="s">
        <v>1</v>
      </c>
      <c r="F259" s="223" t="s">
        <v>148</v>
      </c>
      <c r="G259" s="220"/>
      <c r="H259" s="224">
        <v>1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193</v>
      </c>
      <c r="AU259" s="230" t="s">
        <v>86</v>
      </c>
      <c r="AV259" s="13" t="s">
        <v>86</v>
      </c>
      <c r="AW259" s="13" t="s">
        <v>32</v>
      </c>
      <c r="AX259" s="13" t="s">
        <v>84</v>
      </c>
      <c r="AY259" s="230" t="s">
        <v>184</v>
      </c>
    </row>
    <row r="260" spans="1:65" s="2" customFormat="1" ht="21.75" customHeight="1">
      <c r="A260" s="34"/>
      <c r="B260" s="35"/>
      <c r="C260" s="231" t="s">
        <v>620</v>
      </c>
      <c r="D260" s="231" t="s">
        <v>225</v>
      </c>
      <c r="E260" s="232" t="s">
        <v>301</v>
      </c>
      <c r="F260" s="233" t="s">
        <v>302</v>
      </c>
      <c r="G260" s="234" t="s">
        <v>222</v>
      </c>
      <c r="H260" s="235">
        <v>1</v>
      </c>
      <c r="I260" s="236"/>
      <c r="J260" s="237">
        <f>ROUND(I260*H260,2)</f>
        <v>0</v>
      </c>
      <c r="K260" s="238"/>
      <c r="L260" s="239"/>
      <c r="M260" s="240" t="s">
        <v>1</v>
      </c>
      <c r="N260" s="241" t="s">
        <v>41</v>
      </c>
      <c r="O260" s="71"/>
      <c r="P260" s="215">
        <f>O260*H260</f>
        <v>0</v>
      </c>
      <c r="Q260" s="215">
        <v>1.4999999999999999E-4</v>
      </c>
      <c r="R260" s="215">
        <f>Q260*H260</f>
        <v>1.4999999999999999E-4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280</v>
      </c>
      <c r="AT260" s="217" t="s">
        <v>225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1231</v>
      </c>
    </row>
    <row r="261" spans="1:65" s="2" customFormat="1" ht="16.5" customHeight="1">
      <c r="A261" s="34"/>
      <c r="B261" s="35"/>
      <c r="C261" s="205" t="s">
        <v>622</v>
      </c>
      <c r="D261" s="205" t="s">
        <v>187</v>
      </c>
      <c r="E261" s="206" t="s">
        <v>305</v>
      </c>
      <c r="F261" s="207" t="s">
        <v>306</v>
      </c>
      <c r="G261" s="208" t="s">
        <v>222</v>
      </c>
      <c r="H261" s="209">
        <v>1</v>
      </c>
      <c r="I261" s="210"/>
      <c r="J261" s="211">
        <f>ROUND(I261*H261,2)</f>
        <v>0</v>
      </c>
      <c r="K261" s="212"/>
      <c r="L261" s="39"/>
      <c r="M261" s="213" t="s">
        <v>1</v>
      </c>
      <c r="N261" s="214" t="s">
        <v>41</v>
      </c>
      <c r="O261" s="71"/>
      <c r="P261" s="215">
        <f>O261*H261</f>
        <v>0</v>
      </c>
      <c r="Q261" s="215">
        <v>0</v>
      </c>
      <c r="R261" s="215">
        <f>Q261*H261</f>
        <v>0</v>
      </c>
      <c r="S261" s="215">
        <v>1.8E-3</v>
      </c>
      <c r="T261" s="216">
        <f>S261*H261</f>
        <v>1.8E-3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7" t="s">
        <v>128</v>
      </c>
      <c r="AT261" s="217" t="s">
        <v>187</v>
      </c>
      <c r="AU261" s="217" t="s">
        <v>86</v>
      </c>
      <c r="AY261" s="17" t="s">
        <v>184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7" t="s">
        <v>84</v>
      </c>
      <c r="BK261" s="218">
        <f>ROUND(I261*H261,2)</f>
        <v>0</v>
      </c>
      <c r="BL261" s="17" t="s">
        <v>128</v>
      </c>
      <c r="BM261" s="217" t="s">
        <v>1232</v>
      </c>
    </row>
    <row r="262" spans="1:65" s="13" customFormat="1" ht="11.25">
      <c r="B262" s="219"/>
      <c r="C262" s="220"/>
      <c r="D262" s="221" t="s">
        <v>193</v>
      </c>
      <c r="E262" s="222" t="s">
        <v>1</v>
      </c>
      <c r="F262" s="223" t="s">
        <v>148</v>
      </c>
      <c r="G262" s="220"/>
      <c r="H262" s="224">
        <v>1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193</v>
      </c>
      <c r="AU262" s="230" t="s">
        <v>86</v>
      </c>
      <c r="AV262" s="13" t="s">
        <v>86</v>
      </c>
      <c r="AW262" s="13" t="s">
        <v>32</v>
      </c>
      <c r="AX262" s="13" t="s">
        <v>84</v>
      </c>
      <c r="AY262" s="230" t="s">
        <v>184</v>
      </c>
    </row>
    <row r="263" spans="1:65" s="2" customFormat="1" ht="21.75" customHeight="1">
      <c r="A263" s="34"/>
      <c r="B263" s="35"/>
      <c r="C263" s="205" t="s">
        <v>624</v>
      </c>
      <c r="D263" s="205" t="s">
        <v>187</v>
      </c>
      <c r="E263" s="206" t="s">
        <v>309</v>
      </c>
      <c r="F263" s="207" t="s">
        <v>310</v>
      </c>
      <c r="G263" s="208" t="s">
        <v>222</v>
      </c>
      <c r="H263" s="209">
        <v>1</v>
      </c>
      <c r="I263" s="210"/>
      <c r="J263" s="211">
        <f>ROUND(I263*H263,2)</f>
        <v>0</v>
      </c>
      <c r="K263" s="212"/>
      <c r="L263" s="39"/>
      <c r="M263" s="213" t="s">
        <v>1</v>
      </c>
      <c r="N263" s="214" t="s">
        <v>41</v>
      </c>
      <c r="O263" s="71"/>
      <c r="P263" s="215">
        <f>O263*H263</f>
        <v>0</v>
      </c>
      <c r="Q263" s="215">
        <v>0</v>
      </c>
      <c r="R263" s="215">
        <f>Q263*H263</f>
        <v>0</v>
      </c>
      <c r="S263" s="215">
        <v>2.4E-2</v>
      </c>
      <c r="T263" s="216">
        <f>S263*H263</f>
        <v>2.4E-2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128</v>
      </c>
      <c r="AT263" s="217" t="s">
        <v>187</v>
      </c>
      <c r="AU263" s="217" t="s">
        <v>86</v>
      </c>
      <c r="AY263" s="17" t="s">
        <v>184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128</v>
      </c>
      <c r="BM263" s="217" t="s">
        <v>1233</v>
      </c>
    </row>
    <row r="264" spans="1:65" s="13" customFormat="1" ht="11.25">
      <c r="B264" s="219"/>
      <c r="C264" s="220"/>
      <c r="D264" s="221" t="s">
        <v>193</v>
      </c>
      <c r="E264" s="222" t="s">
        <v>1</v>
      </c>
      <c r="F264" s="223" t="s">
        <v>148</v>
      </c>
      <c r="G264" s="220"/>
      <c r="H264" s="224">
        <v>1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193</v>
      </c>
      <c r="AU264" s="230" t="s">
        <v>86</v>
      </c>
      <c r="AV264" s="13" t="s">
        <v>86</v>
      </c>
      <c r="AW264" s="13" t="s">
        <v>32</v>
      </c>
      <c r="AX264" s="13" t="s">
        <v>84</v>
      </c>
      <c r="AY264" s="230" t="s">
        <v>184</v>
      </c>
    </row>
    <row r="265" spans="1:65" s="2" customFormat="1" ht="21.75" customHeight="1">
      <c r="A265" s="34"/>
      <c r="B265" s="35"/>
      <c r="C265" s="205" t="s">
        <v>626</v>
      </c>
      <c r="D265" s="205" t="s">
        <v>187</v>
      </c>
      <c r="E265" s="206" t="s">
        <v>313</v>
      </c>
      <c r="F265" s="207" t="s">
        <v>314</v>
      </c>
      <c r="G265" s="208" t="s">
        <v>243</v>
      </c>
      <c r="H265" s="209">
        <v>1.7999999999999999E-2</v>
      </c>
      <c r="I265" s="210"/>
      <c r="J265" s="211">
        <f>ROUND(I265*H265,2)</f>
        <v>0</v>
      </c>
      <c r="K265" s="212"/>
      <c r="L265" s="39"/>
      <c r="M265" s="213" t="s">
        <v>1</v>
      </c>
      <c r="N265" s="214" t="s">
        <v>41</v>
      </c>
      <c r="O265" s="71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7" t="s">
        <v>128</v>
      </c>
      <c r="AT265" s="217" t="s">
        <v>187</v>
      </c>
      <c r="AU265" s="217" t="s">
        <v>86</v>
      </c>
      <c r="AY265" s="17" t="s">
        <v>184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128</v>
      </c>
      <c r="BM265" s="217" t="s">
        <v>1234</v>
      </c>
    </row>
    <row r="266" spans="1:65" s="12" customFormat="1" ht="22.9" customHeight="1">
      <c r="B266" s="189"/>
      <c r="C266" s="190"/>
      <c r="D266" s="191" t="s">
        <v>75</v>
      </c>
      <c r="E266" s="203" t="s">
        <v>628</v>
      </c>
      <c r="F266" s="203" t="s">
        <v>629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SUM(P267:P282)</f>
        <v>0</v>
      </c>
      <c r="Q266" s="197"/>
      <c r="R266" s="198">
        <f>SUM(R267:R282)</f>
        <v>0.17610499999999998</v>
      </c>
      <c r="S266" s="197"/>
      <c r="T266" s="199">
        <f>SUM(T267:T282)</f>
        <v>0.21878299999999998</v>
      </c>
      <c r="AR266" s="200" t="s">
        <v>86</v>
      </c>
      <c r="AT266" s="201" t="s">
        <v>75</v>
      </c>
      <c r="AU266" s="201" t="s">
        <v>84</v>
      </c>
      <c r="AY266" s="200" t="s">
        <v>184</v>
      </c>
      <c r="BK266" s="202">
        <f>SUM(BK267:BK282)</f>
        <v>0</v>
      </c>
    </row>
    <row r="267" spans="1:65" s="2" customFormat="1" ht="16.5" customHeight="1">
      <c r="A267" s="34"/>
      <c r="B267" s="35"/>
      <c r="C267" s="205" t="s">
        <v>630</v>
      </c>
      <c r="D267" s="205" t="s">
        <v>187</v>
      </c>
      <c r="E267" s="206" t="s">
        <v>631</v>
      </c>
      <c r="F267" s="207" t="s">
        <v>632</v>
      </c>
      <c r="G267" s="208" t="s">
        <v>340</v>
      </c>
      <c r="H267" s="209">
        <v>9.1</v>
      </c>
      <c r="I267" s="210"/>
      <c r="J267" s="211">
        <f>ROUND(I267*H267,2)</f>
        <v>0</v>
      </c>
      <c r="K267" s="212"/>
      <c r="L267" s="39"/>
      <c r="M267" s="213" t="s">
        <v>1</v>
      </c>
      <c r="N267" s="214" t="s">
        <v>41</v>
      </c>
      <c r="O267" s="71"/>
      <c r="P267" s="215">
        <f>O267*H267</f>
        <v>0</v>
      </c>
      <c r="Q267" s="215">
        <v>0</v>
      </c>
      <c r="R267" s="215">
        <f>Q267*H267</f>
        <v>0</v>
      </c>
      <c r="S267" s="215">
        <v>3.2499999999999999E-3</v>
      </c>
      <c r="T267" s="216">
        <f>S267*H267</f>
        <v>2.9574999999999997E-2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7" t="s">
        <v>128</v>
      </c>
      <c r="AT267" s="217" t="s">
        <v>187</v>
      </c>
      <c r="AU267" s="217" t="s">
        <v>86</v>
      </c>
      <c r="AY267" s="17" t="s">
        <v>184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128</v>
      </c>
      <c r="BM267" s="217" t="s">
        <v>1235</v>
      </c>
    </row>
    <row r="268" spans="1:65" s="13" customFormat="1" ht="11.25">
      <c r="B268" s="219"/>
      <c r="C268" s="220"/>
      <c r="D268" s="221" t="s">
        <v>193</v>
      </c>
      <c r="E268" s="222" t="s">
        <v>416</v>
      </c>
      <c r="F268" s="223" t="s">
        <v>1236</v>
      </c>
      <c r="G268" s="220"/>
      <c r="H268" s="224">
        <v>9.1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193</v>
      </c>
      <c r="AU268" s="230" t="s">
        <v>86</v>
      </c>
      <c r="AV268" s="13" t="s">
        <v>86</v>
      </c>
      <c r="AW268" s="13" t="s">
        <v>32</v>
      </c>
      <c r="AX268" s="13" t="s">
        <v>84</v>
      </c>
      <c r="AY268" s="230" t="s">
        <v>184</v>
      </c>
    </row>
    <row r="269" spans="1:65" s="2" customFormat="1" ht="21.75" customHeight="1">
      <c r="A269" s="34"/>
      <c r="B269" s="35"/>
      <c r="C269" s="205" t="s">
        <v>635</v>
      </c>
      <c r="D269" s="205" t="s">
        <v>187</v>
      </c>
      <c r="E269" s="206" t="s">
        <v>636</v>
      </c>
      <c r="F269" s="207" t="s">
        <v>637</v>
      </c>
      <c r="G269" s="208" t="s">
        <v>340</v>
      </c>
      <c r="H269" s="209">
        <v>9.1</v>
      </c>
      <c r="I269" s="210"/>
      <c r="J269" s="211">
        <f>ROUND(I269*H269,2)</f>
        <v>0</v>
      </c>
      <c r="K269" s="212"/>
      <c r="L269" s="39"/>
      <c r="M269" s="213" t="s">
        <v>1</v>
      </c>
      <c r="N269" s="214" t="s">
        <v>41</v>
      </c>
      <c r="O269" s="71"/>
      <c r="P269" s="215">
        <f>O269*H269</f>
        <v>0</v>
      </c>
      <c r="Q269" s="215">
        <v>4.2999999999999999E-4</v>
      </c>
      <c r="R269" s="215">
        <f>Q269*H269</f>
        <v>3.9129999999999998E-3</v>
      </c>
      <c r="S269" s="215">
        <v>0</v>
      </c>
      <c r="T269" s="21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7" t="s">
        <v>128</v>
      </c>
      <c r="AT269" s="217" t="s">
        <v>187</v>
      </c>
      <c r="AU269" s="217" t="s">
        <v>86</v>
      </c>
      <c r="AY269" s="17" t="s">
        <v>184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84</v>
      </c>
      <c r="BK269" s="218">
        <f>ROUND(I269*H269,2)</f>
        <v>0</v>
      </c>
      <c r="BL269" s="17" t="s">
        <v>128</v>
      </c>
      <c r="BM269" s="217" t="s">
        <v>1237</v>
      </c>
    </row>
    <row r="270" spans="1:65" s="13" customFormat="1" ht="11.25">
      <c r="B270" s="219"/>
      <c r="C270" s="220"/>
      <c r="D270" s="221" t="s">
        <v>193</v>
      </c>
      <c r="E270" s="222" t="s">
        <v>1</v>
      </c>
      <c r="F270" s="223" t="s">
        <v>416</v>
      </c>
      <c r="G270" s="220"/>
      <c r="H270" s="224">
        <v>9.1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193</v>
      </c>
      <c r="AU270" s="230" t="s">
        <v>86</v>
      </c>
      <c r="AV270" s="13" t="s">
        <v>86</v>
      </c>
      <c r="AW270" s="13" t="s">
        <v>32</v>
      </c>
      <c r="AX270" s="13" t="s">
        <v>84</v>
      </c>
      <c r="AY270" s="230" t="s">
        <v>184</v>
      </c>
    </row>
    <row r="271" spans="1:65" s="2" customFormat="1" ht="33" customHeight="1">
      <c r="A271" s="34"/>
      <c r="B271" s="35"/>
      <c r="C271" s="231" t="s">
        <v>639</v>
      </c>
      <c r="D271" s="231" t="s">
        <v>225</v>
      </c>
      <c r="E271" s="232" t="s">
        <v>640</v>
      </c>
      <c r="F271" s="233" t="s">
        <v>641</v>
      </c>
      <c r="G271" s="234" t="s">
        <v>190</v>
      </c>
      <c r="H271" s="235">
        <v>1.0920000000000001</v>
      </c>
      <c r="I271" s="236"/>
      <c r="J271" s="237">
        <f>ROUND(I271*H271,2)</f>
        <v>0</v>
      </c>
      <c r="K271" s="238"/>
      <c r="L271" s="239"/>
      <c r="M271" s="240" t="s">
        <v>1</v>
      </c>
      <c r="N271" s="241" t="s">
        <v>41</v>
      </c>
      <c r="O271" s="71"/>
      <c r="P271" s="215">
        <f>O271*H271</f>
        <v>0</v>
      </c>
      <c r="Q271" s="215">
        <v>1.9199999999999998E-2</v>
      </c>
      <c r="R271" s="215">
        <f>Q271*H271</f>
        <v>2.09664E-2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280</v>
      </c>
      <c r="AT271" s="217" t="s">
        <v>225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1238</v>
      </c>
    </row>
    <row r="272" spans="1:65" s="13" customFormat="1" ht="11.25">
      <c r="B272" s="219"/>
      <c r="C272" s="220"/>
      <c r="D272" s="221" t="s">
        <v>193</v>
      </c>
      <c r="E272" s="222" t="s">
        <v>1</v>
      </c>
      <c r="F272" s="223" t="s">
        <v>643</v>
      </c>
      <c r="G272" s="220"/>
      <c r="H272" s="224">
        <v>0.91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193</v>
      </c>
      <c r="AU272" s="230" t="s">
        <v>86</v>
      </c>
      <c r="AV272" s="13" t="s">
        <v>86</v>
      </c>
      <c r="AW272" s="13" t="s">
        <v>32</v>
      </c>
      <c r="AX272" s="13" t="s">
        <v>84</v>
      </c>
      <c r="AY272" s="230" t="s">
        <v>184</v>
      </c>
    </row>
    <row r="273" spans="1:65" s="13" customFormat="1" ht="11.25">
      <c r="B273" s="219"/>
      <c r="C273" s="220"/>
      <c r="D273" s="221" t="s">
        <v>193</v>
      </c>
      <c r="E273" s="220"/>
      <c r="F273" s="223" t="s">
        <v>1239</v>
      </c>
      <c r="G273" s="220"/>
      <c r="H273" s="224">
        <v>1.0920000000000001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193</v>
      </c>
      <c r="AU273" s="230" t="s">
        <v>86</v>
      </c>
      <c r="AV273" s="13" t="s">
        <v>86</v>
      </c>
      <c r="AW273" s="13" t="s">
        <v>4</v>
      </c>
      <c r="AX273" s="13" t="s">
        <v>84</v>
      </c>
      <c r="AY273" s="230" t="s">
        <v>184</v>
      </c>
    </row>
    <row r="274" spans="1:65" s="2" customFormat="1" ht="16.5" customHeight="1">
      <c r="A274" s="34"/>
      <c r="B274" s="35"/>
      <c r="C274" s="205" t="s">
        <v>645</v>
      </c>
      <c r="D274" s="205" t="s">
        <v>187</v>
      </c>
      <c r="E274" s="206" t="s">
        <v>646</v>
      </c>
      <c r="F274" s="207" t="s">
        <v>647</v>
      </c>
      <c r="G274" s="208" t="s">
        <v>190</v>
      </c>
      <c r="H274" s="209">
        <v>5.36</v>
      </c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0</v>
      </c>
      <c r="R274" s="215">
        <f>Q274*H274</f>
        <v>0</v>
      </c>
      <c r="S274" s="215">
        <v>3.5299999999999998E-2</v>
      </c>
      <c r="T274" s="216">
        <f>S274*H274</f>
        <v>0.18920799999999999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1240</v>
      </c>
    </row>
    <row r="275" spans="1:65" s="13" customFormat="1" ht="11.25">
      <c r="B275" s="219"/>
      <c r="C275" s="220"/>
      <c r="D275" s="221" t="s">
        <v>193</v>
      </c>
      <c r="E275" s="222" t="s">
        <v>1</v>
      </c>
      <c r="F275" s="223" t="s">
        <v>137</v>
      </c>
      <c r="G275" s="220"/>
      <c r="H275" s="224">
        <v>5.36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32</v>
      </c>
      <c r="AX275" s="13" t="s">
        <v>84</v>
      </c>
      <c r="AY275" s="230" t="s">
        <v>184</v>
      </c>
    </row>
    <row r="276" spans="1:65" s="2" customFormat="1" ht="33" customHeight="1">
      <c r="A276" s="34"/>
      <c r="B276" s="35"/>
      <c r="C276" s="205" t="s">
        <v>649</v>
      </c>
      <c r="D276" s="205" t="s">
        <v>187</v>
      </c>
      <c r="E276" s="206" t="s">
        <v>650</v>
      </c>
      <c r="F276" s="207" t="s">
        <v>651</v>
      </c>
      <c r="G276" s="208" t="s">
        <v>190</v>
      </c>
      <c r="H276" s="209">
        <v>5.36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6.8900000000000003E-3</v>
      </c>
      <c r="R276" s="215">
        <f>Q276*H276</f>
        <v>3.6930400000000002E-2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1241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137</v>
      </c>
      <c r="G277" s="220"/>
      <c r="H277" s="224">
        <v>5.36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33" customHeight="1">
      <c r="A278" s="34"/>
      <c r="B278" s="35"/>
      <c r="C278" s="231" t="s">
        <v>653</v>
      </c>
      <c r="D278" s="231" t="s">
        <v>225</v>
      </c>
      <c r="E278" s="232" t="s">
        <v>640</v>
      </c>
      <c r="F278" s="233" t="s">
        <v>641</v>
      </c>
      <c r="G278" s="234" t="s">
        <v>190</v>
      </c>
      <c r="H278" s="235">
        <v>5.8959999999999999</v>
      </c>
      <c r="I278" s="236"/>
      <c r="J278" s="237">
        <f>ROUND(I278*H278,2)</f>
        <v>0</v>
      </c>
      <c r="K278" s="238"/>
      <c r="L278" s="239"/>
      <c r="M278" s="240" t="s">
        <v>1</v>
      </c>
      <c r="N278" s="241" t="s">
        <v>41</v>
      </c>
      <c r="O278" s="71"/>
      <c r="P278" s="215">
        <f>O278*H278</f>
        <v>0</v>
      </c>
      <c r="Q278" s="215">
        <v>1.9199999999999998E-2</v>
      </c>
      <c r="R278" s="215">
        <f>Q278*H278</f>
        <v>0.11320319999999999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280</v>
      </c>
      <c r="AT278" s="217" t="s">
        <v>225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1242</v>
      </c>
    </row>
    <row r="279" spans="1:65" s="13" customFormat="1" ht="11.25">
      <c r="B279" s="219"/>
      <c r="C279" s="220"/>
      <c r="D279" s="221" t="s">
        <v>193</v>
      </c>
      <c r="E279" s="220"/>
      <c r="F279" s="223" t="s">
        <v>1223</v>
      </c>
      <c r="G279" s="220"/>
      <c r="H279" s="224">
        <v>5.8959999999999999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193</v>
      </c>
      <c r="AU279" s="230" t="s">
        <v>86</v>
      </c>
      <c r="AV279" s="13" t="s">
        <v>86</v>
      </c>
      <c r="AW279" s="13" t="s">
        <v>4</v>
      </c>
      <c r="AX279" s="13" t="s">
        <v>84</v>
      </c>
      <c r="AY279" s="230" t="s">
        <v>184</v>
      </c>
    </row>
    <row r="280" spans="1:65" s="2" customFormat="1" ht="16.5" customHeight="1">
      <c r="A280" s="34"/>
      <c r="B280" s="35"/>
      <c r="C280" s="205" t="s">
        <v>655</v>
      </c>
      <c r="D280" s="205" t="s">
        <v>187</v>
      </c>
      <c r="E280" s="206" t="s">
        <v>656</v>
      </c>
      <c r="F280" s="207" t="s">
        <v>657</v>
      </c>
      <c r="G280" s="208" t="s">
        <v>340</v>
      </c>
      <c r="H280" s="209">
        <v>9.1</v>
      </c>
      <c r="I280" s="210"/>
      <c r="J280" s="211">
        <f>ROUND(I280*H280,2)</f>
        <v>0</v>
      </c>
      <c r="K280" s="212"/>
      <c r="L280" s="39"/>
      <c r="M280" s="213" t="s">
        <v>1</v>
      </c>
      <c r="N280" s="214" t="s">
        <v>41</v>
      </c>
      <c r="O280" s="71"/>
      <c r="P280" s="215">
        <f>O280*H280</f>
        <v>0</v>
      </c>
      <c r="Q280" s="215">
        <v>1.2E-4</v>
      </c>
      <c r="R280" s="215">
        <f>Q280*H280</f>
        <v>1.0920000000000001E-3</v>
      </c>
      <c r="S280" s="215">
        <v>0</v>
      </c>
      <c r="T280" s="21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128</v>
      </c>
      <c r="AT280" s="217" t="s">
        <v>187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1243</v>
      </c>
    </row>
    <row r="281" spans="1:65" s="13" customFormat="1" ht="11.25">
      <c r="B281" s="219"/>
      <c r="C281" s="220"/>
      <c r="D281" s="221" t="s">
        <v>193</v>
      </c>
      <c r="E281" s="222" t="s">
        <v>1</v>
      </c>
      <c r="F281" s="223" t="s">
        <v>416</v>
      </c>
      <c r="G281" s="220"/>
      <c r="H281" s="224">
        <v>9.1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32</v>
      </c>
      <c r="AX281" s="13" t="s">
        <v>84</v>
      </c>
      <c r="AY281" s="230" t="s">
        <v>184</v>
      </c>
    </row>
    <row r="282" spans="1:65" s="2" customFormat="1" ht="21.75" customHeight="1">
      <c r="A282" s="34"/>
      <c r="B282" s="35"/>
      <c r="C282" s="205" t="s">
        <v>659</v>
      </c>
      <c r="D282" s="205" t="s">
        <v>187</v>
      </c>
      <c r="E282" s="206" t="s">
        <v>660</v>
      </c>
      <c r="F282" s="207" t="s">
        <v>661</v>
      </c>
      <c r="G282" s="208" t="s">
        <v>564</v>
      </c>
      <c r="H282" s="256"/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1244</v>
      </c>
    </row>
    <row r="283" spans="1:65" s="12" customFormat="1" ht="22.9" customHeight="1">
      <c r="B283" s="189"/>
      <c r="C283" s="190"/>
      <c r="D283" s="191" t="s">
        <v>75</v>
      </c>
      <c r="E283" s="203" t="s">
        <v>316</v>
      </c>
      <c r="F283" s="203" t="s">
        <v>317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SUM(P284:P293)</f>
        <v>0</v>
      </c>
      <c r="Q283" s="197"/>
      <c r="R283" s="198">
        <f>SUM(R284:R293)</f>
        <v>1.0920930000000002E-2</v>
      </c>
      <c r="S283" s="197"/>
      <c r="T283" s="199">
        <f>SUM(T284:T293)</f>
        <v>4.5889499999999996E-3</v>
      </c>
      <c r="AR283" s="200" t="s">
        <v>86</v>
      </c>
      <c r="AT283" s="201" t="s">
        <v>75</v>
      </c>
      <c r="AU283" s="201" t="s">
        <v>84</v>
      </c>
      <c r="AY283" s="200" t="s">
        <v>184</v>
      </c>
      <c r="BK283" s="202">
        <f>SUM(BK284:BK293)</f>
        <v>0</v>
      </c>
    </row>
    <row r="284" spans="1:65" s="2" customFormat="1" ht="21.75" customHeight="1">
      <c r="A284" s="34"/>
      <c r="B284" s="35"/>
      <c r="C284" s="205" t="s">
        <v>663</v>
      </c>
      <c r="D284" s="205" t="s">
        <v>187</v>
      </c>
      <c r="E284" s="206" t="s">
        <v>319</v>
      </c>
      <c r="F284" s="207" t="s">
        <v>320</v>
      </c>
      <c r="G284" s="208" t="s">
        <v>190</v>
      </c>
      <c r="H284" s="209">
        <v>1.5</v>
      </c>
      <c r="I284" s="210"/>
      <c r="J284" s="211">
        <f>ROUND(I284*H284,2)</f>
        <v>0</v>
      </c>
      <c r="K284" s="212"/>
      <c r="L284" s="39"/>
      <c r="M284" s="213" t="s">
        <v>1</v>
      </c>
      <c r="N284" s="214" t="s">
        <v>41</v>
      </c>
      <c r="O284" s="71"/>
      <c r="P284" s="215">
        <f>O284*H284</f>
        <v>0</v>
      </c>
      <c r="Q284" s="215">
        <v>1.3999999999999999E-4</v>
      </c>
      <c r="R284" s="215">
        <f>Q284*H284</f>
        <v>2.0999999999999998E-4</v>
      </c>
      <c r="S284" s="215">
        <v>0</v>
      </c>
      <c r="T284" s="21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128</v>
      </c>
      <c r="AT284" s="217" t="s">
        <v>187</v>
      </c>
      <c r="AU284" s="217" t="s">
        <v>86</v>
      </c>
      <c r="AY284" s="17" t="s">
        <v>184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84</v>
      </c>
      <c r="BK284" s="218">
        <f>ROUND(I284*H284,2)</f>
        <v>0</v>
      </c>
      <c r="BL284" s="17" t="s">
        <v>128</v>
      </c>
      <c r="BM284" s="217" t="s">
        <v>1245</v>
      </c>
    </row>
    <row r="285" spans="1:65" s="13" customFormat="1" ht="11.25">
      <c r="B285" s="219"/>
      <c r="C285" s="220"/>
      <c r="D285" s="221" t="s">
        <v>193</v>
      </c>
      <c r="E285" s="222" t="s">
        <v>412</v>
      </c>
      <c r="F285" s="223" t="s">
        <v>322</v>
      </c>
      <c r="G285" s="220"/>
      <c r="H285" s="224">
        <v>1.5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193</v>
      </c>
      <c r="AU285" s="230" t="s">
        <v>86</v>
      </c>
      <c r="AV285" s="13" t="s">
        <v>86</v>
      </c>
      <c r="AW285" s="13" t="s">
        <v>32</v>
      </c>
      <c r="AX285" s="13" t="s">
        <v>84</v>
      </c>
      <c r="AY285" s="230" t="s">
        <v>184</v>
      </c>
    </row>
    <row r="286" spans="1:65" s="2" customFormat="1" ht="21.75" customHeight="1">
      <c r="A286" s="34"/>
      <c r="B286" s="35"/>
      <c r="C286" s="205" t="s">
        <v>666</v>
      </c>
      <c r="D286" s="205" t="s">
        <v>187</v>
      </c>
      <c r="E286" s="206" t="s">
        <v>324</v>
      </c>
      <c r="F286" s="207" t="s">
        <v>325</v>
      </c>
      <c r="G286" s="208" t="s">
        <v>190</v>
      </c>
      <c r="H286" s="209">
        <v>1.5</v>
      </c>
      <c r="I286" s="210"/>
      <c r="J286" s="211">
        <f>ROUND(I286*H286,2)</f>
        <v>0</v>
      </c>
      <c r="K286" s="212"/>
      <c r="L286" s="39"/>
      <c r="M286" s="213" t="s">
        <v>1</v>
      </c>
      <c r="N286" s="214" t="s">
        <v>41</v>
      </c>
      <c r="O286" s="71"/>
      <c r="P286" s="215">
        <f>O286*H286</f>
        <v>0</v>
      </c>
      <c r="Q286" s="215">
        <v>1.2E-4</v>
      </c>
      <c r="R286" s="215">
        <f>Q286*H286</f>
        <v>1.8000000000000001E-4</v>
      </c>
      <c r="S286" s="215">
        <v>0</v>
      </c>
      <c r="T286" s="21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7" t="s">
        <v>128</v>
      </c>
      <c r="AT286" s="217" t="s">
        <v>187</v>
      </c>
      <c r="AU286" s="217" t="s">
        <v>86</v>
      </c>
      <c r="AY286" s="17" t="s">
        <v>184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84</v>
      </c>
      <c r="BK286" s="218">
        <f>ROUND(I286*H286,2)</f>
        <v>0</v>
      </c>
      <c r="BL286" s="17" t="s">
        <v>128</v>
      </c>
      <c r="BM286" s="217" t="s">
        <v>1246</v>
      </c>
    </row>
    <row r="287" spans="1:65" s="13" customFormat="1" ht="11.25">
      <c r="B287" s="219"/>
      <c r="C287" s="220"/>
      <c r="D287" s="221" t="s">
        <v>193</v>
      </c>
      <c r="E287" s="222" t="s">
        <v>1</v>
      </c>
      <c r="F287" s="223" t="s">
        <v>412</v>
      </c>
      <c r="G287" s="220"/>
      <c r="H287" s="224">
        <v>1.5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193</v>
      </c>
      <c r="AU287" s="230" t="s">
        <v>86</v>
      </c>
      <c r="AV287" s="13" t="s">
        <v>86</v>
      </c>
      <c r="AW287" s="13" t="s">
        <v>32</v>
      </c>
      <c r="AX287" s="13" t="s">
        <v>84</v>
      </c>
      <c r="AY287" s="230" t="s">
        <v>184</v>
      </c>
    </row>
    <row r="288" spans="1:65" s="2" customFormat="1" ht="16.5" customHeight="1">
      <c r="A288" s="34"/>
      <c r="B288" s="35"/>
      <c r="C288" s="205" t="s">
        <v>668</v>
      </c>
      <c r="D288" s="205" t="s">
        <v>187</v>
      </c>
      <c r="E288" s="206" t="s">
        <v>327</v>
      </c>
      <c r="F288" s="207" t="s">
        <v>328</v>
      </c>
      <c r="G288" s="208" t="s">
        <v>190</v>
      </c>
      <c r="H288" s="209">
        <v>29.253</v>
      </c>
      <c r="I288" s="210"/>
      <c r="J288" s="211">
        <f>ROUND(I288*H288,2)</f>
        <v>0</v>
      </c>
      <c r="K288" s="212"/>
      <c r="L288" s="39"/>
      <c r="M288" s="213" t="s">
        <v>1</v>
      </c>
      <c r="N288" s="214" t="s">
        <v>41</v>
      </c>
      <c r="O288" s="71"/>
      <c r="P288" s="215">
        <f>O288*H288</f>
        <v>0</v>
      </c>
      <c r="Q288" s="215">
        <v>1.0000000000000001E-5</v>
      </c>
      <c r="R288" s="215">
        <f>Q288*H288</f>
        <v>2.9253000000000005E-4</v>
      </c>
      <c r="S288" s="215">
        <v>1.4999999999999999E-4</v>
      </c>
      <c r="T288" s="216">
        <f>S288*H288</f>
        <v>4.3879499999999998E-3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7" t="s">
        <v>128</v>
      </c>
      <c r="AT288" s="217" t="s">
        <v>187</v>
      </c>
      <c r="AU288" s="217" t="s">
        <v>86</v>
      </c>
      <c r="AY288" s="17" t="s">
        <v>184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7" t="s">
        <v>84</v>
      </c>
      <c r="BK288" s="218">
        <f>ROUND(I288*H288,2)</f>
        <v>0</v>
      </c>
      <c r="BL288" s="17" t="s">
        <v>128</v>
      </c>
      <c r="BM288" s="217" t="s">
        <v>1247</v>
      </c>
    </row>
    <row r="289" spans="1:65" s="13" customFormat="1" ht="11.25">
      <c r="B289" s="219"/>
      <c r="C289" s="220"/>
      <c r="D289" s="221" t="s">
        <v>193</v>
      </c>
      <c r="E289" s="222" t="s">
        <v>1</v>
      </c>
      <c r="F289" s="223" t="s">
        <v>1248</v>
      </c>
      <c r="G289" s="220"/>
      <c r="H289" s="224">
        <v>29.253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193</v>
      </c>
      <c r="AU289" s="230" t="s">
        <v>86</v>
      </c>
      <c r="AV289" s="13" t="s">
        <v>86</v>
      </c>
      <c r="AW289" s="13" t="s">
        <v>32</v>
      </c>
      <c r="AX289" s="13" t="s">
        <v>84</v>
      </c>
      <c r="AY289" s="230" t="s">
        <v>184</v>
      </c>
    </row>
    <row r="290" spans="1:65" s="2" customFormat="1" ht="16.5" customHeight="1">
      <c r="A290" s="34"/>
      <c r="B290" s="35"/>
      <c r="C290" s="205" t="s">
        <v>670</v>
      </c>
      <c r="D290" s="205" t="s">
        <v>187</v>
      </c>
      <c r="E290" s="206" t="s">
        <v>332</v>
      </c>
      <c r="F290" s="207" t="s">
        <v>333</v>
      </c>
      <c r="G290" s="208" t="s">
        <v>190</v>
      </c>
      <c r="H290" s="209">
        <v>1.34</v>
      </c>
      <c r="I290" s="210"/>
      <c r="J290" s="211">
        <f>ROUND(I290*H290,2)</f>
        <v>0</v>
      </c>
      <c r="K290" s="212"/>
      <c r="L290" s="39"/>
      <c r="M290" s="213" t="s">
        <v>1</v>
      </c>
      <c r="N290" s="214" t="s">
        <v>41</v>
      </c>
      <c r="O290" s="71"/>
      <c r="P290" s="215">
        <f>O290*H290</f>
        <v>0</v>
      </c>
      <c r="Q290" s="215">
        <v>0</v>
      </c>
      <c r="R290" s="215">
        <f>Q290*H290</f>
        <v>0</v>
      </c>
      <c r="S290" s="215">
        <v>1.4999999999999999E-4</v>
      </c>
      <c r="T290" s="216">
        <f>S290*H290</f>
        <v>2.0100000000000001E-4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7" t="s">
        <v>128</v>
      </c>
      <c r="AT290" s="217" t="s">
        <v>187</v>
      </c>
      <c r="AU290" s="217" t="s">
        <v>86</v>
      </c>
      <c r="AY290" s="17" t="s">
        <v>184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128</v>
      </c>
      <c r="BM290" s="217" t="s">
        <v>1249</v>
      </c>
    </row>
    <row r="291" spans="1:65" s="13" customFormat="1" ht="11.25">
      <c r="B291" s="219"/>
      <c r="C291" s="220"/>
      <c r="D291" s="221" t="s">
        <v>193</v>
      </c>
      <c r="E291" s="222" t="s">
        <v>1</v>
      </c>
      <c r="F291" s="223" t="s">
        <v>149</v>
      </c>
      <c r="G291" s="220"/>
      <c r="H291" s="224">
        <v>1.34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193</v>
      </c>
      <c r="AU291" s="230" t="s">
        <v>86</v>
      </c>
      <c r="AV291" s="13" t="s">
        <v>86</v>
      </c>
      <c r="AW291" s="13" t="s">
        <v>32</v>
      </c>
      <c r="AX291" s="13" t="s">
        <v>84</v>
      </c>
      <c r="AY291" s="230" t="s">
        <v>184</v>
      </c>
    </row>
    <row r="292" spans="1:65" s="2" customFormat="1" ht="21.75" customHeight="1">
      <c r="A292" s="34"/>
      <c r="B292" s="35"/>
      <c r="C292" s="205" t="s">
        <v>672</v>
      </c>
      <c r="D292" s="205" t="s">
        <v>187</v>
      </c>
      <c r="E292" s="206" t="s">
        <v>1250</v>
      </c>
      <c r="F292" s="207" t="s">
        <v>1251</v>
      </c>
      <c r="G292" s="208" t="s">
        <v>190</v>
      </c>
      <c r="H292" s="209">
        <v>14.22</v>
      </c>
      <c r="I292" s="210"/>
      <c r="J292" s="211">
        <f>ROUND(I292*H292,2)</f>
        <v>0</v>
      </c>
      <c r="K292" s="212"/>
      <c r="L292" s="39"/>
      <c r="M292" s="213" t="s">
        <v>1</v>
      </c>
      <c r="N292" s="214" t="s">
        <v>41</v>
      </c>
      <c r="O292" s="71"/>
      <c r="P292" s="215">
        <f>O292*H292</f>
        <v>0</v>
      </c>
      <c r="Q292" s="215">
        <v>7.2000000000000005E-4</v>
      </c>
      <c r="R292" s="215">
        <f>Q292*H292</f>
        <v>1.0238400000000002E-2</v>
      </c>
      <c r="S292" s="215">
        <v>0</v>
      </c>
      <c r="T292" s="21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7" t="s">
        <v>128</v>
      </c>
      <c r="AT292" s="217" t="s">
        <v>187</v>
      </c>
      <c r="AU292" s="217" t="s">
        <v>86</v>
      </c>
      <c r="AY292" s="17" t="s">
        <v>184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84</v>
      </c>
      <c r="BK292" s="218">
        <f>ROUND(I292*H292,2)</f>
        <v>0</v>
      </c>
      <c r="BL292" s="17" t="s">
        <v>128</v>
      </c>
      <c r="BM292" s="217" t="s">
        <v>1252</v>
      </c>
    </row>
    <row r="293" spans="1:65" s="13" customFormat="1" ht="11.25">
      <c r="B293" s="219"/>
      <c r="C293" s="220"/>
      <c r="D293" s="221" t="s">
        <v>193</v>
      </c>
      <c r="E293" s="222" t="s">
        <v>1</v>
      </c>
      <c r="F293" s="223" t="s">
        <v>1143</v>
      </c>
      <c r="G293" s="220"/>
      <c r="H293" s="224">
        <v>14.22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193</v>
      </c>
      <c r="AU293" s="230" t="s">
        <v>86</v>
      </c>
      <c r="AV293" s="13" t="s">
        <v>86</v>
      </c>
      <c r="AW293" s="13" t="s">
        <v>32</v>
      </c>
      <c r="AX293" s="13" t="s">
        <v>84</v>
      </c>
      <c r="AY293" s="230" t="s">
        <v>184</v>
      </c>
    </row>
    <row r="294" spans="1:65" s="12" customFormat="1" ht="22.9" customHeight="1">
      <c r="B294" s="189"/>
      <c r="C294" s="190"/>
      <c r="D294" s="191" t="s">
        <v>75</v>
      </c>
      <c r="E294" s="203" t="s">
        <v>335</v>
      </c>
      <c r="F294" s="203" t="s">
        <v>336</v>
      </c>
      <c r="G294" s="190"/>
      <c r="H294" s="190"/>
      <c r="I294" s="193"/>
      <c r="J294" s="204">
        <f>BK294</f>
        <v>0</v>
      </c>
      <c r="K294" s="190"/>
      <c r="L294" s="195"/>
      <c r="M294" s="196"/>
      <c r="N294" s="197"/>
      <c r="O294" s="197"/>
      <c r="P294" s="198">
        <f>SUM(P295:P310)</f>
        <v>0</v>
      </c>
      <c r="Q294" s="197"/>
      <c r="R294" s="198">
        <f>SUM(R295:R310)</f>
        <v>1.13136E-2</v>
      </c>
      <c r="S294" s="197"/>
      <c r="T294" s="199">
        <f>SUM(T295:T310)</f>
        <v>0</v>
      </c>
      <c r="AR294" s="200" t="s">
        <v>86</v>
      </c>
      <c r="AT294" s="201" t="s">
        <v>75</v>
      </c>
      <c r="AU294" s="201" t="s">
        <v>84</v>
      </c>
      <c r="AY294" s="200" t="s">
        <v>184</v>
      </c>
      <c r="BK294" s="202">
        <f>SUM(BK295:BK310)</f>
        <v>0</v>
      </c>
    </row>
    <row r="295" spans="1:65" s="2" customFormat="1" ht="16.5" customHeight="1">
      <c r="A295" s="34"/>
      <c r="B295" s="35"/>
      <c r="C295" s="205" t="s">
        <v>674</v>
      </c>
      <c r="D295" s="205" t="s">
        <v>187</v>
      </c>
      <c r="E295" s="206" t="s">
        <v>338</v>
      </c>
      <c r="F295" s="207" t="s">
        <v>1253</v>
      </c>
      <c r="G295" s="208" t="s">
        <v>340</v>
      </c>
      <c r="H295" s="209">
        <v>6.6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1.0000000000000001E-5</v>
      </c>
      <c r="R295" s="215">
        <f>Q295*H295</f>
        <v>6.6000000000000005E-5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1254</v>
      </c>
    </row>
    <row r="296" spans="1:65" s="13" customFormat="1" ht="11.25">
      <c r="B296" s="219"/>
      <c r="C296" s="220"/>
      <c r="D296" s="221" t="s">
        <v>193</v>
      </c>
      <c r="E296" s="222" t="s">
        <v>1</v>
      </c>
      <c r="F296" s="223" t="s">
        <v>1255</v>
      </c>
      <c r="G296" s="220"/>
      <c r="H296" s="224">
        <v>6.6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16.5" customHeight="1">
      <c r="A297" s="34"/>
      <c r="B297" s="35"/>
      <c r="C297" s="205" t="s">
        <v>676</v>
      </c>
      <c r="D297" s="205" t="s">
        <v>187</v>
      </c>
      <c r="E297" s="206" t="s">
        <v>344</v>
      </c>
      <c r="F297" s="207" t="s">
        <v>345</v>
      </c>
      <c r="G297" s="208" t="s">
        <v>190</v>
      </c>
      <c r="H297" s="209">
        <v>5.36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1256</v>
      </c>
    </row>
    <row r="298" spans="1:65" s="13" customFormat="1" ht="11.25">
      <c r="B298" s="219"/>
      <c r="C298" s="220"/>
      <c r="D298" s="221" t="s">
        <v>193</v>
      </c>
      <c r="E298" s="222" t="s">
        <v>1</v>
      </c>
      <c r="F298" s="223" t="s">
        <v>137</v>
      </c>
      <c r="G298" s="220"/>
      <c r="H298" s="224">
        <v>5.36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2" customFormat="1" ht="16.5" customHeight="1">
      <c r="A299" s="34"/>
      <c r="B299" s="35"/>
      <c r="C299" s="231" t="s">
        <v>679</v>
      </c>
      <c r="D299" s="231" t="s">
        <v>225</v>
      </c>
      <c r="E299" s="232" t="s">
        <v>348</v>
      </c>
      <c r="F299" s="233" t="s">
        <v>349</v>
      </c>
      <c r="G299" s="234" t="s">
        <v>190</v>
      </c>
      <c r="H299" s="235">
        <v>5.6280000000000001</v>
      </c>
      <c r="I299" s="236"/>
      <c r="J299" s="237">
        <f>ROUND(I299*H299,2)</f>
        <v>0</v>
      </c>
      <c r="K299" s="238"/>
      <c r="L299" s="239"/>
      <c r="M299" s="240" t="s">
        <v>1</v>
      </c>
      <c r="N299" s="241" t="s">
        <v>41</v>
      </c>
      <c r="O299" s="71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7" t="s">
        <v>280</v>
      </c>
      <c r="AT299" s="217" t="s">
        <v>225</v>
      </c>
      <c r="AU299" s="217" t="s">
        <v>86</v>
      </c>
      <c r="AY299" s="17" t="s">
        <v>184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84</v>
      </c>
      <c r="BK299" s="218">
        <f>ROUND(I299*H299,2)</f>
        <v>0</v>
      </c>
      <c r="BL299" s="17" t="s">
        <v>128</v>
      </c>
      <c r="BM299" s="217" t="s">
        <v>1257</v>
      </c>
    </row>
    <row r="300" spans="1:65" s="13" customFormat="1" ht="11.25">
      <c r="B300" s="219"/>
      <c r="C300" s="220"/>
      <c r="D300" s="221" t="s">
        <v>193</v>
      </c>
      <c r="E300" s="220"/>
      <c r="F300" s="223" t="s">
        <v>1258</v>
      </c>
      <c r="G300" s="220"/>
      <c r="H300" s="224">
        <v>5.6280000000000001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193</v>
      </c>
      <c r="AU300" s="230" t="s">
        <v>86</v>
      </c>
      <c r="AV300" s="13" t="s">
        <v>86</v>
      </c>
      <c r="AW300" s="13" t="s">
        <v>4</v>
      </c>
      <c r="AX300" s="13" t="s">
        <v>84</v>
      </c>
      <c r="AY300" s="230" t="s">
        <v>184</v>
      </c>
    </row>
    <row r="301" spans="1:65" s="2" customFormat="1" ht="21.75" customHeight="1">
      <c r="A301" s="34"/>
      <c r="B301" s="35"/>
      <c r="C301" s="205" t="s">
        <v>682</v>
      </c>
      <c r="D301" s="205" t="s">
        <v>187</v>
      </c>
      <c r="E301" s="206" t="s">
        <v>353</v>
      </c>
      <c r="F301" s="207" t="s">
        <v>354</v>
      </c>
      <c r="G301" s="208" t="s">
        <v>190</v>
      </c>
      <c r="H301" s="209">
        <v>2.96</v>
      </c>
      <c r="I301" s="210"/>
      <c r="J301" s="211">
        <f>ROUND(I301*H301,2)</f>
        <v>0</v>
      </c>
      <c r="K301" s="212"/>
      <c r="L301" s="39"/>
      <c r="M301" s="213" t="s">
        <v>1</v>
      </c>
      <c r="N301" s="214" t="s">
        <v>41</v>
      </c>
      <c r="O301" s="71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128</v>
      </c>
      <c r="AT301" s="217" t="s">
        <v>187</v>
      </c>
      <c r="AU301" s="217" t="s">
        <v>86</v>
      </c>
      <c r="AY301" s="17" t="s">
        <v>184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84</v>
      </c>
      <c r="BK301" s="218">
        <f>ROUND(I301*H301,2)</f>
        <v>0</v>
      </c>
      <c r="BL301" s="17" t="s">
        <v>128</v>
      </c>
      <c r="BM301" s="217" t="s">
        <v>1259</v>
      </c>
    </row>
    <row r="302" spans="1:65" s="13" customFormat="1" ht="11.25">
      <c r="B302" s="219"/>
      <c r="C302" s="220"/>
      <c r="D302" s="221" t="s">
        <v>193</v>
      </c>
      <c r="E302" s="222" t="s">
        <v>143</v>
      </c>
      <c r="F302" s="223" t="s">
        <v>1260</v>
      </c>
      <c r="G302" s="220"/>
      <c r="H302" s="224">
        <v>2.96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193</v>
      </c>
      <c r="AU302" s="230" t="s">
        <v>86</v>
      </c>
      <c r="AV302" s="13" t="s">
        <v>86</v>
      </c>
      <c r="AW302" s="13" t="s">
        <v>32</v>
      </c>
      <c r="AX302" s="13" t="s">
        <v>84</v>
      </c>
      <c r="AY302" s="230" t="s">
        <v>184</v>
      </c>
    </row>
    <row r="303" spans="1:65" s="2" customFormat="1" ht="16.5" customHeight="1">
      <c r="A303" s="34"/>
      <c r="B303" s="35"/>
      <c r="C303" s="231" t="s">
        <v>685</v>
      </c>
      <c r="D303" s="231" t="s">
        <v>225</v>
      </c>
      <c r="E303" s="232" t="s">
        <v>348</v>
      </c>
      <c r="F303" s="233" t="s">
        <v>349</v>
      </c>
      <c r="G303" s="234" t="s">
        <v>190</v>
      </c>
      <c r="H303" s="235">
        <v>3.1080000000000001</v>
      </c>
      <c r="I303" s="236"/>
      <c r="J303" s="237">
        <f>ROUND(I303*H303,2)</f>
        <v>0</v>
      </c>
      <c r="K303" s="238"/>
      <c r="L303" s="239"/>
      <c r="M303" s="240" t="s">
        <v>1</v>
      </c>
      <c r="N303" s="241" t="s">
        <v>41</v>
      </c>
      <c r="O303" s="71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7" t="s">
        <v>280</v>
      </c>
      <c r="AT303" s="217" t="s">
        <v>225</v>
      </c>
      <c r="AU303" s="217" t="s">
        <v>86</v>
      </c>
      <c r="AY303" s="17" t="s">
        <v>184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7" t="s">
        <v>84</v>
      </c>
      <c r="BK303" s="218">
        <f>ROUND(I303*H303,2)</f>
        <v>0</v>
      </c>
      <c r="BL303" s="17" t="s">
        <v>128</v>
      </c>
      <c r="BM303" s="217" t="s">
        <v>1261</v>
      </c>
    </row>
    <row r="304" spans="1:65" s="13" customFormat="1" ht="11.25">
      <c r="B304" s="219"/>
      <c r="C304" s="220"/>
      <c r="D304" s="221" t="s">
        <v>193</v>
      </c>
      <c r="E304" s="220"/>
      <c r="F304" s="223" t="s">
        <v>1262</v>
      </c>
      <c r="G304" s="220"/>
      <c r="H304" s="224">
        <v>3.1080000000000001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193</v>
      </c>
      <c r="AU304" s="230" t="s">
        <v>86</v>
      </c>
      <c r="AV304" s="13" t="s">
        <v>86</v>
      </c>
      <c r="AW304" s="13" t="s">
        <v>4</v>
      </c>
      <c r="AX304" s="13" t="s">
        <v>84</v>
      </c>
      <c r="AY304" s="230" t="s">
        <v>184</v>
      </c>
    </row>
    <row r="305" spans="1:65" s="2" customFormat="1" ht="21.75" customHeight="1">
      <c r="A305" s="34"/>
      <c r="B305" s="35"/>
      <c r="C305" s="205" t="s">
        <v>687</v>
      </c>
      <c r="D305" s="205" t="s">
        <v>187</v>
      </c>
      <c r="E305" s="206" t="s">
        <v>1263</v>
      </c>
      <c r="F305" s="207" t="s">
        <v>1264</v>
      </c>
      <c r="G305" s="208" t="s">
        <v>190</v>
      </c>
      <c r="H305" s="209">
        <v>14.22</v>
      </c>
      <c r="I305" s="210"/>
      <c r="J305" s="211">
        <f>ROUND(I305*H305,2)</f>
        <v>0</v>
      </c>
      <c r="K305" s="212"/>
      <c r="L305" s="39"/>
      <c r="M305" s="213" t="s">
        <v>1</v>
      </c>
      <c r="N305" s="214" t="s">
        <v>41</v>
      </c>
      <c r="O305" s="71"/>
      <c r="P305" s="215">
        <f>O305*H305</f>
        <v>0</v>
      </c>
      <c r="Q305" s="215">
        <v>2.0000000000000001E-4</v>
      </c>
      <c r="R305" s="215">
        <f>Q305*H305</f>
        <v>2.8440000000000002E-3</v>
      </c>
      <c r="S305" s="215">
        <v>0</v>
      </c>
      <c r="T305" s="21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7" t="s">
        <v>128</v>
      </c>
      <c r="AT305" s="217" t="s">
        <v>187</v>
      </c>
      <c r="AU305" s="217" t="s">
        <v>86</v>
      </c>
      <c r="AY305" s="17" t="s">
        <v>184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7" t="s">
        <v>84</v>
      </c>
      <c r="BK305" s="218">
        <f>ROUND(I305*H305,2)</f>
        <v>0</v>
      </c>
      <c r="BL305" s="17" t="s">
        <v>128</v>
      </c>
      <c r="BM305" s="217" t="s">
        <v>1265</v>
      </c>
    </row>
    <row r="306" spans="1:65" s="13" customFormat="1" ht="11.25">
      <c r="B306" s="219"/>
      <c r="C306" s="220"/>
      <c r="D306" s="221" t="s">
        <v>193</v>
      </c>
      <c r="E306" s="222" t="s">
        <v>1143</v>
      </c>
      <c r="F306" s="223" t="s">
        <v>1266</v>
      </c>
      <c r="G306" s="220"/>
      <c r="H306" s="224">
        <v>14.22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193</v>
      </c>
      <c r="AU306" s="230" t="s">
        <v>86</v>
      </c>
      <c r="AV306" s="13" t="s">
        <v>86</v>
      </c>
      <c r="AW306" s="13" t="s">
        <v>32</v>
      </c>
      <c r="AX306" s="13" t="s">
        <v>84</v>
      </c>
      <c r="AY306" s="230" t="s">
        <v>184</v>
      </c>
    </row>
    <row r="307" spans="1:65" s="2" customFormat="1" ht="21.75" customHeight="1">
      <c r="A307" s="34"/>
      <c r="B307" s="35"/>
      <c r="C307" s="205" t="s">
        <v>1267</v>
      </c>
      <c r="D307" s="205" t="s">
        <v>187</v>
      </c>
      <c r="E307" s="206" t="s">
        <v>361</v>
      </c>
      <c r="F307" s="207" t="s">
        <v>362</v>
      </c>
      <c r="G307" s="208" t="s">
        <v>190</v>
      </c>
      <c r="H307" s="209">
        <v>17.88</v>
      </c>
      <c r="I307" s="210"/>
      <c r="J307" s="211">
        <f>ROUND(I307*H307,2)</f>
        <v>0</v>
      </c>
      <c r="K307" s="212"/>
      <c r="L307" s="39"/>
      <c r="M307" s="213" t="s">
        <v>1</v>
      </c>
      <c r="N307" s="214" t="s">
        <v>41</v>
      </c>
      <c r="O307" s="71"/>
      <c r="P307" s="215">
        <f>O307*H307</f>
        <v>0</v>
      </c>
      <c r="Q307" s="215">
        <v>2.1000000000000001E-4</v>
      </c>
      <c r="R307" s="215">
        <f>Q307*H307</f>
        <v>3.7548E-3</v>
      </c>
      <c r="S307" s="215">
        <v>0</v>
      </c>
      <c r="T307" s="21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7" t="s">
        <v>128</v>
      </c>
      <c r="AT307" s="217" t="s">
        <v>187</v>
      </c>
      <c r="AU307" s="217" t="s">
        <v>86</v>
      </c>
      <c r="AY307" s="17" t="s">
        <v>184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7" t="s">
        <v>84</v>
      </c>
      <c r="BK307" s="218">
        <f>ROUND(I307*H307,2)</f>
        <v>0</v>
      </c>
      <c r="BL307" s="17" t="s">
        <v>128</v>
      </c>
      <c r="BM307" s="217" t="s">
        <v>1268</v>
      </c>
    </row>
    <row r="308" spans="1:65" s="13" customFormat="1" ht="11.25">
      <c r="B308" s="219"/>
      <c r="C308" s="220"/>
      <c r="D308" s="221" t="s">
        <v>193</v>
      </c>
      <c r="E308" s="222" t="s">
        <v>140</v>
      </c>
      <c r="F308" s="223" t="s">
        <v>1269</v>
      </c>
      <c r="G308" s="220"/>
      <c r="H308" s="224">
        <v>17.88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193</v>
      </c>
      <c r="AU308" s="230" t="s">
        <v>86</v>
      </c>
      <c r="AV308" s="13" t="s">
        <v>86</v>
      </c>
      <c r="AW308" s="13" t="s">
        <v>32</v>
      </c>
      <c r="AX308" s="13" t="s">
        <v>84</v>
      </c>
      <c r="AY308" s="230" t="s">
        <v>184</v>
      </c>
    </row>
    <row r="309" spans="1:65" s="2" customFormat="1" ht="21.75" customHeight="1">
      <c r="A309" s="34"/>
      <c r="B309" s="35"/>
      <c r="C309" s="205" t="s">
        <v>1270</v>
      </c>
      <c r="D309" s="205" t="s">
        <v>187</v>
      </c>
      <c r="E309" s="206" t="s">
        <v>365</v>
      </c>
      <c r="F309" s="207" t="s">
        <v>366</v>
      </c>
      <c r="G309" s="208" t="s">
        <v>190</v>
      </c>
      <c r="H309" s="209">
        <v>17.88</v>
      </c>
      <c r="I309" s="210"/>
      <c r="J309" s="211">
        <f>ROUND(I309*H309,2)</f>
        <v>0</v>
      </c>
      <c r="K309" s="212"/>
      <c r="L309" s="39"/>
      <c r="M309" s="213" t="s">
        <v>1</v>
      </c>
      <c r="N309" s="214" t="s">
        <v>41</v>
      </c>
      <c r="O309" s="71"/>
      <c r="P309" s="215">
        <f>O309*H309</f>
        <v>0</v>
      </c>
      <c r="Q309" s="215">
        <v>2.5999999999999998E-4</v>
      </c>
      <c r="R309" s="215">
        <f>Q309*H309</f>
        <v>4.6487999999999989E-3</v>
      </c>
      <c r="S309" s="215">
        <v>0</v>
      </c>
      <c r="T309" s="21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7" t="s">
        <v>128</v>
      </c>
      <c r="AT309" s="217" t="s">
        <v>187</v>
      </c>
      <c r="AU309" s="217" t="s">
        <v>86</v>
      </c>
      <c r="AY309" s="17" t="s">
        <v>184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7" t="s">
        <v>84</v>
      </c>
      <c r="BK309" s="218">
        <f>ROUND(I309*H309,2)</f>
        <v>0</v>
      </c>
      <c r="BL309" s="17" t="s">
        <v>128</v>
      </c>
      <c r="BM309" s="217" t="s">
        <v>1271</v>
      </c>
    </row>
    <row r="310" spans="1:65" s="13" customFormat="1" ht="11.25">
      <c r="B310" s="219"/>
      <c r="C310" s="220"/>
      <c r="D310" s="221" t="s">
        <v>193</v>
      </c>
      <c r="E310" s="222" t="s">
        <v>1</v>
      </c>
      <c r="F310" s="223" t="s">
        <v>140</v>
      </c>
      <c r="G310" s="220"/>
      <c r="H310" s="224">
        <v>17.88</v>
      </c>
      <c r="I310" s="225"/>
      <c r="J310" s="220"/>
      <c r="K310" s="220"/>
      <c r="L310" s="226"/>
      <c r="M310" s="242"/>
      <c r="N310" s="243"/>
      <c r="O310" s="243"/>
      <c r="P310" s="243"/>
      <c r="Q310" s="243"/>
      <c r="R310" s="243"/>
      <c r="S310" s="243"/>
      <c r="T310" s="244"/>
      <c r="AT310" s="230" t="s">
        <v>193</v>
      </c>
      <c r="AU310" s="230" t="s">
        <v>86</v>
      </c>
      <c r="AV310" s="13" t="s">
        <v>86</v>
      </c>
      <c r="AW310" s="13" t="s">
        <v>32</v>
      </c>
      <c r="AX310" s="13" t="s">
        <v>84</v>
      </c>
      <c r="AY310" s="230" t="s">
        <v>184</v>
      </c>
    </row>
    <row r="311" spans="1:65" s="2" customFormat="1" ht="6.95" customHeight="1">
      <c r="A311" s="34"/>
      <c r="B311" s="54"/>
      <c r="C311" s="55"/>
      <c r="D311" s="55"/>
      <c r="E311" s="55"/>
      <c r="F311" s="55"/>
      <c r="G311" s="55"/>
      <c r="H311" s="55"/>
      <c r="I311" s="153"/>
      <c r="J311" s="55"/>
      <c r="K311" s="55"/>
      <c r="L311" s="39"/>
      <c r="M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</sheetData>
  <sheetProtection algorithmName="SHA-512" hashValue="UeCCq0en5PHlEABsdHsVnCQ7QzpsrayFQna3jNuV8gk376slU376Y5LnySiqAgby3azS8v3hEX7O17xVK/qqEQ==" saltValue="Cs0me4YD0M7ChI2DkNeHVTpta8iR1nqzjGVKi+zvGpIVccYCa4tVVRsn5RxBD26faf8z7P6NzXKVemp3PZ2EXg==" spinCount="100000" sheet="1" objects="1" scenarios="1" formatColumns="0" formatRows="0" autoFilter="0"/>
  <autoFilter ref="C129:K310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113</v>
      </c>
      <c r="AZ2" s="109" t="s">
        <v>137</v>
      </c>
      <c r="BA2" s="109" t="s">
        <v>138</v>
      </c>
      <c r="BB2" s="109" t="s">
        <v>1</v>
      </c>
      <c r="BC2" s="109" t="s">
        <v>1132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1133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149</v>
      </c>
      <c r="BA4" s="109" t="s">
        <v>150</v>
      </c>
      <c r="BB4" s="109" t="s">
        <v>1</v>
      </c>
      <c r="BC4" s="109" t="s">
        <v>1134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143</v>
      </c>
      <c r="BA5" s="109" t="s">
        <v>144</v>
      </c>
      <c r="BB5" s="109" t="s">
        <v>1</v>
      </c>
      <c r="BC5" s="109" t="s">
        <v>1135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146</v>
      </c>
      <c r="BA6" s="109" t="s">
        <v>1</v>
      </c>
      <c r="BB6" s="109" t="s">
        <v>1</v>
      </c>
      <c r="BC6" s="109" t="s">
        <v>1136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424</v>
      </c>
      <c r="BA7" s="109" t="s">
        <v>425</v>
      </c>
      <c r="BB7" s="109" t="s">
        <v>1</v>
      </c>
      <c r="BC7" s="109" t="s">
        <v>1137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421</v>
      </c>
      <c r="BA8" s="109" t="s">
        <v>422</v>
      </c>
      <c r="BB8" s="109" t="s">
        <v>1</v>
      </c>
      <c r="BC8" s="109" t="s">
        <v>1138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1272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148</v>
      </c>
      <c r="BA9" s="109" t="s">
        <v>148</v>
      </c>
      <c r="BB9" s="109" t="s">
        <v>1</v>
      </c>
      <c r="BC9" s="109" t="s">
        <v>84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416</v>
      </c>
      <c r="BA10" s="109" t="s">
        <v>416</v>
      </c>
      <c r="BB10" s="109" t="s">
        <v>1</v>
      </c>
      <c r="BC10" s="109" t="s">
        <v>1140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876</v>
      </c>
      <c r="BA11" s="109" t="s">
        <v>876</v>
      </c>
      <c r="BB11" s="109" t="s">
        <v>1</v>
      </c>
      <c r="BC11" s="109" t="s">
        <v>1273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412</v>
      </c>
      <c r="BA12" s="109" t="s">
        <v>413</v>
      </c>
      <c r="BB12" s="109" t="s">
        <v>1</v>
      </c>
      <c r="BC12" s="109" t="s">
        <v>1141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1143</v>
      </c>
      <c r="BA13" s="109" t="s">
        <v>1144</v>
      </c>
      <c r="BB13" s="109" t="s">
        <v>1</v>
      </c>
      <c r="BC13" s="109" t="s">
        <v>1145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9" t="s">
        <v>140</v>
      </c>
      <c r="BA14" s="109" t="s">
        <v>140</v>
      </c>
      <c r="BB14" s="109" t="s">
        <v>1</v>
      </c>
      <c r="BC14" s="109" t="s">
        <v>1142</v>
      </c>
      <c r="BD14" s="109" t="s">
        <v>86</v>
      </c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ROUND((SUM(BE131:BE323)),  2)</f>
        <v>0</v>
      </c>
      <c r="G33" s="34"/>
      <c r="H33" s="34"/>
      <c r="I33" s="132">
        <v>0.21</v>
      </c>
      <c r="J33" s="131">
        <f>ROUND(((SUM(BE131:BE323))*I33),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ROUND((SUM(BF131:BF323)),  2)</f>
        <v>0</v>
      </c>
      <c r="G34" s="34"/>
      <c r="H34" s="34"/>
      <c r="I34" s="132">
        <v>0.15</v>
      </c>
      <c r="J34" s="131">
        <f>ROUND(((SUM(BF131:BF323))*I34),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ROUND((SUM(BG131:BG323)),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ROUND((SUM(BH131:BH323)),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ROUND((SUM(BI131:BI323)),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10 - 1.10 Sklad míčů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J150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J214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J216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J217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430</v>
      </c>
      <c r="E107" s="172"/>
      <c r="F107" s="172"/>
      <c r="G107" s="172"/>
      <c r="H107" s="172"/>
      <c r="I107" s="173"/>
      <c r="J107" s="174">
        <f>J249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166</v>
      </c>
      <c r="E108" s="172"/>
      <c r="F108" s="172"/>
      <c r="G108" s="172"/>
      <c r="H108" s="172"/>
      <c r="I108" s="173"/>
      <c r="J108" s="174">
        <f>J261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431</v>
      </c>
      <c r="E109" s="172"/>
      <c r="F109" s="172"/>
      <c r="G109" s="172"/>
      <c r="H109" s="172"/>
      <c r="I109" s="173"/>
      <c r="J109" s="174">
        <f>J279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167</v>
      </c>
      <c r="E110" s="172"/>
      <c r="F110" s="172"/>
      <c r="G110" s="172"/>
      <c r="H110" s="172"/>
      <c r="I110" s="173"/>
      <c r="J110" s="174">
        <f>J296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168</v>
      </c>
      <c r="E111" s="172"/>
      <c r="F111" s="172"/>
      <c r="G111" s="172"/>
      <c r="H111" s="172"/>
      <c r="I111" s="173"/>
      <c r="J111" s="174">
        <f>J307</f>
        <v>0</v>
      </c>
      <c r="K111" s="170"/>
      <c r="L111" s="175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3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6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169</v>
      </c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34" t="str">
        <f>E7</f>
        <v>Stavební úpravy šaten a navazujících prostor TJ Milín č.p.319</v>
      </c>
      <c r="F121" s="335"/>
      <c r="G121" s="335"/>
      <c r="H121" s="335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152</v>
      </c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0" t="str">
        <f>E9</f>
        <v>10 - 1.10 Sklad míčů</v>
      </c>
      <c r="F123" s="336"/>
      <c r="G123" s="336"/>
      <c r="H123" s="3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8" t="s">
        <v>22</v>
      </c>
      <c r="J125" s="66" t="str">
        <f>IF(J12="","",J12)</f>
        <v>16. 8. 2021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40.15" customHeight="1">
      <c r="A127" s="34"/>
      <c r="B127" s="35"/>
      <c r="C127" s="29" t="s">
        <v>24</v>
      </c>
      <c r="D127" s="36"/>
      <c r="E127" s="36"/>
      <c r="F127" s="27" t="str">
        <f>E15</f>
        <v>Obec Milín, 11. května 27, 262 31 Milín</v>
      </c>
      <c r="G127" s="36"/>
      <c r="H127" s="36"/>
      <c r="I127" s="118" t="s">
        <v>30</v>
      </c>
      <c r="J127" s="32" t="str">
        <f>E21</f>
        <v>Ing. Jan hašek, Kamenická 832, 262 72 Březnice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118" t="s">
        <v>33</v>
      </c>
      <c r="J128" s="32" t="str">
        <f>E24</f>
        <v>Ing. Jitka Dupalová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6"/>
      <c r="B130" s="177"/>
      <c r="C130" s="178" t="s">
        <v>170</v>
      </c>
      <c r="D130" s="179" t="s">
        <v>61</v>
      </c>
      <c r="E130" s="179" t="s">
        <v>57</v>
      </c>
      <c r="F130" s="179" t="s">
        <v>58</v>
      </c>
      <c r="G130" s="179" t="s">
        <v>171</v>
      </c>
      <c r="H130" s="179" t="s">
        <v>172</v>
      </c>
      <c r="I130" s="180" t="s">
        <v>173</v>
      </c>
      <c r="J130" s="181" t="s">
        <v>157</v>
      </c>
      <c r="K130" s="182" t="s">
        <v>174</v>
      </c>
      <c r="L130" s="183"/>
      <c r="M130" s="75" t="s">
        <v>1</v>
      </c>
      <c r="N130" s="76" t="s">
        <v>40</v>
      </c>
      <c r="O130" s="76" t="s">
        <v>175</v>
      </c>
      <c r="P130" s="76" t="s">
        <v>176</v>
      </c>
      <c r="Q130" s="76" t="s">
        <v>177</v>
      </c>
      <c r="R130" s="76" t="s">
        <v>178</v>
      </c>
      <c r="S130" s="76" t="s">
        <v>179</v>
      </c>
      <c r="T130" s="77" t="s">
        <v>180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4"/>
      <c r="B131" s="35"/>
      <c r="C131" s="82" t="s">
        <v>181</v>
      </c>
      <c r="D131" s="36"/>
      <c r="E131" s="36"/>
      <c r="F131" s="36"/>
      <c r="G131" s="36"/>
      <c r="H131" s="36"/>
      <c r="I131" s="116"/>
      <c r="J131" s="184">
        <f>BK131</f>
        <v>0</v>
      </c>
      <c r="K131" s="36"/>
      <c r="L131" s="39"/>
      <c r="M131" s="78"/>
      <c r="N131" s="185"/>
      <c r="O131" s="79"/>
      <c r="P131" s="186">
        <f>P132+P216</f>
        <v>0</v>
      </c>
      <c r="Q131" s="79"/>
      <c r="R131" s="186">
        <f>R132+R216</f>
        <v>3.8002295300000006</v>
      </c>
      <c r="S131" s="79"/>
      <c r="T131" s="187">
        <f>T132+T216</f>
        <v>2.4784519500000002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159</v>
      </c>
      <c r="BK131" s="188">
        <f>BK132+BK216</f>
        <v>0</v>
      </c>
    </row>
    <row r="132" spans="1:65" s="12" customFormat="1" ht="25.9" customHeight="1">
      <c r="B132" s="189"/>
      <c r="C132" s="190"/>
      <c r="D132" s="191" t="s">
        <v>75</v>
      </c>
      <c r="E132" s="192" t="s">
        <v>182</v>
      </c>
      <c r="F132" s="192" t="s">
        <v>183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P133+P147+P150+P185+P198+P214</f>
        <v>0</v>
      </c>
      <c r="Q132" s="197"/>
      <c r="R132" s="198">
        <f>R133+R147+R150+R185+R198+R214</f>
        <v>3.4916610000000006</v>
      </c>
      <c r="S132" s="197"/>
      <c r="T132" s="199">
        <f>T133+T147+T150+T185+T198+T214</f>
        <v>2.20784</v>
      </c>
      <c r="AR132" s="200" t="s">
        <v>84</v>
      </c>
      <c r="AT132" s="201" t="s">
        <v>75</v>
      </c>
      <c r="AU132" s="201" t="s">
        <v>76</v>
      </c>
      <c r="AY132" s="200" t="s">
        <v>184</v>
      </c>
      <c r="BK132" s="202">
        <f>BK133+BK147+BK150+BK185+BK198+BK214</f>
        <v>0</v>
      </c>
    </row>
    <row r="133" spans="1:65" s="12" customFormat="1" ht="22.9" customHeight="1">
      <c r="B133" s="189"/>
      <c r="C133" s="190"/>
      <c r="D133" s="191" t="s">
        <v>75</v>
      </c>
      <c r="E133" s="203" t="s">
        <v>84</v>
      </c>
      <c r="F133" s="203" t="s">
        <v>432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SUM(P134:P146)</f>
        <v>0</v>
      </c>
      <c r="Q133" s="197"/>
      <c r="R133" s="198">
        <f>SUM(R134:R146)</f>
        <v>0</v>
      </c>
      <c r="S133" s="197"/>
      <c r="T133" s="199">
        <f>SUM(T134:T146)</f>
        <v>0</v>
      </c>
      <c r="AR133" s="200" t="s">
        <v>84</v>
      </c>
      <c r="AT133" s="201" t="s">
        <v>75</v>
      </c>
      <c r="AU133" s="201" t="s">
        <v>84</v>
      </c>
      <c r="AY133" s="200" t="s">
        <v>184</v>
      </c>
      <c r="BK133" s="202">
        <f>SUM(BK134:BK146)</f>
        <v>0</v>
      </c>
    </row>
    <row r="134" spans="1:65" s="2" customFormat="1" ht="21.75" customHeight="1">
      <c r="A134" s="34"/>
      <c r="B134" s="35"/>
      <c r="C134" s="205" t="s">
        <v>84</v>
      </c>
      <c r="D134" s="205" t="s">
        <v>187</v>
      </c>
      <c r="E134" s="206" t="s">
        <v>433</v>
      </c>
      <c r="F134" s="207" t="s">
        <v>434</v>
      </c>
      <c r="G134" s="208" t="s">
        <v>435</v>
      </c>
      <c r="H134" s="209">
        <v>1.0720000000000001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1274</v>
      </c>
    </row>
    <row r="135" spans="1:65" s="13" customFormat="1" ht="11.25">
      <c r="B135" s="219"/>
      <c r="C135" s="220"/>
      <c r="D135" s="221" t="s">
        <v>193</v>
      </c>
      <c r="E135" s="222" t="s">
        <v>418</v>
      </c>
      <c r="F135" s="223" t="s">
        <v>437</v>
      </c>
      <c r="G135" s="220"/>
      <c r="H135" s="224">
        <v>1.0720000000000001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33" customHeight="1">
      <c r="A136" s="34"/>
      <c r="B136" s="35"/>
      <c r="C136" s="205" t="s">
        <v>86</v>
      </c>
      <c r="D136" s="205" t="s">
        <v>187</v>
      </c>
      <c r="E136" s="206" t="s">
        <v>438</v>
      </c>
      <c r="F136" s="207" t="s">
        <v>439</v>
      </c>
      <c r="G136" s="208" t="s">
        <v>435</v>
      </c>
      <c r="H136" s="209">
        <v>1.0720000000000001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1275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418</v>
      </c>
      <c r="G137" s="220"/>
      <c r="H137" s="224">
        <v>1.0720000000000001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33" customHeight="1">
      <c r="A138" s="34"/>
      <c r="B138" s="35"/>
      <c r="C138" s="205" t="s">
        <v>198</v>
      </c>
      <c r="D138" s="205" t="s">
        <v>187</v>
      </c>
      <c r="E138" s="206" t="s">
        <v>441</v>
      </c>
      <c r="F138" s="207" t="s">
        <v>442</v>
      </c>
      <c r="G138" s="208" t="s">
        <v>435</v>
      </c>
      <c r="H138" s="209">
        <v>1.0720000000000001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1276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418</v>
      </c>
      <c r="G139" s="220"/>
      <c r="H139" s="224">
        <v>1.0720000000000001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21.75" customHeight="1">
      <c r="A140" s="34"/>
      <c r="B140" s="35"/>
      <c r="C140" s="205" t="s">
        <v>191</v>
      </c>
      <c r="D140" s="205" t="s">
        <v>187</v>
      </c>
      <c r="E140" s="206" t="s">
        <v>444</v>
      </c>
      <c r="F140" s="207" t="s">
        <v>445</v>
      </c>
      <c r="G140" s="208" t="s">
        <v>435</v>
      </c>
      <c r="H140" s="209">
        <v>1.0720000000000001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1277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418</v>
      </c>
      <c r="G141" s="220"/>
      <c r="H141" s="224">
        <v>1.0720000000000001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207</v>
      </c>
      <c r="D142" s="205" t="s">
        <v>187</v>
      </c>
      <c r="E142" s="206" t="s">
        <v>447</v>
      </c>
      <c r="F142" s="207" t="s">
        <v>448</v>
      </c>
      <c r="G142" s="208" t="s">
        <v>243</v>
      </c>
      <c r="H142" s="209">
        <v>1.7150000000000001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1278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418</v>
      </c>
      <c r="G143" s="220"/>
      <c r="H143" s="224">
        <v>1.0720000000000001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13" customFormat="1" ht="11.25">
      <c r="B144" s="219"/>
      <c r="C144" s="220"/>
      <c r="D144" s="221" t="s">
        <v>193</v>
      </c>
      <c r="E144" s="220"/>
      <c r="F144" s="223" t="s">
        <v>1151</v>
      </c>
      <c r="G144" s="220"/>
      <c r="H144" s="224">
        <v>1.7150000000000001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4</v>
      </c>
      <c r="AX144" s="13" t="s">
        <v>84</v>
      </c>
      <c r="AY144" s="230" t="s">
        <v>184</v>
      </c>
    </row>
    <row r="145" spans="1:65" s="2" customFormat="1" ht="16.5" customHeight="1">
      <c r="A145" s="34"/>
      <c r="B145" s="35"/>
      <c r="C145" s="205" t="s">
        <v>185</v>
      </c>
      <c r="D145" s="205" t="s">
        <v>187</v>
      </c>
      <c r="E145" s="206" t="s">
        <v>451</v>
      </c>
      <c r="F145" s="207" t="s">
        <v>452</v>
      </c>
      <c r="G145" s="208" t="s">
        <v>435</v>
      </c>
      <c r="H145" s="209">
        <v>1.0720000000000001</v>
      </c>
      <c r="I145" s="210"/>
      <c r="J145" s="211">
        <f>ROUND(I145*H145,2)</f>
        <v>0</v>
      </c>
      <c r="K145" s="212"/>
      <c r="L145" s="39"/>
      <c r="M145" s="213" t="s">
        <v>1</v>
      </c>
      <c r="N145" s="214" t="s">
        <v>41</v>
      </c>
      <c r="O145" s="71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191</v>
      </c>
      <c r="AT145" s="217" t="s">
        <v>187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1279</v>
      </c>
    </row>
    <row r="146" spans="1:65" s="13" customFormat="1" ht="11.25">
      <c r="B146" s="219"/>
      <c r="C146" s="220"/>
      <c r="D146" s="221" t="s">
        <v>193</v>
      </c>
      <c r="E146" s="222" t="s">
        <v>1</v>
      </c>
      <c r="F146" s="223" t="s">
        <v>418</v>
      </c>
      <c r="G146" s="220"/>
      <c r="H146" s="224">
        <v>1.0720000000000001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32</v>
      </c>
      <c r="AX146" s="13" t="s">
        <v>84</v>
      </c>
      <c r="AY146" s="230" t="s">
        <v>184</v>
      </c>
    </row>
    <row r="147" spans="1:65" s="12" customFormat="1" ht="22.9" customHeight="1">
      <c r="B147" s="189"/>
      <c r="C147" s="190"/>
      <c r="D147" s="191" t="s">
        <v>75</v>
      </c>
      <c r="E147" s="203" t="s">
        <v>198</v>
      </c>
      <c r="F147" s="203" t="s">
        <v>718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SUM(P148:P149)</f>
        <v>0</v>
      </c>
      <c r="Q147" s="197"/>
      <c r="R147" s="198">
        <f>SUM(R148:R149)</f>
        <v>9.384816E-2</v>
      </c>
      <c r="S147" s="197"/>
      <c r="T147" s="199">
        <f>SUM(T148:T149)</f>
        <v>0</v>
      </c>
      <c r="AR147" s="200" t="s">
        <v>84</v>
      </c>
      <c r="AT147" s="201" t="s">
        <v>75</v>
      </c>
      <c r="AU147" s="201" t="s">
        <v>84</v>
      </c>
      <c r="AY147" s="200" t="s">
        <v>184</v>
      </c>
      <c r="BK147" s="202">
        <f>SUM(BK148:BK149)</f>
        <v>0</v>
      </c>
    </row>
    <row r="148" spans="1:65" s="2" customFormat="1" ht="21.75" customHeight="1">
      <c r="A148" s="34"/>
      <c r="B148" s="35"/>
      <c r="C148" s="205" t="s">
        <v>215</v>
      </c>
      <c r="D148" s="205" t="s">
        <v>187</v>
      </c>
      <c r="E148" s="206" t="s">
        <v>719</v>
      </c>
      <c r="F148" s="207" t="s">
        <v>1153</v>
      </c>
      <c r="G148" s="208" t="s">
        <v>190</v>
      </c>
      <c r="H148" s="209">
        <v>1.488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6.3070000000000001E-2</v>
      </c>
      <c r="R148" s="215">
        <f>Q148*H148</f>
        <v>9.384816E-2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1280</v>
      </c>
    </row>
    <row r="149" spans="1:65" s="13" customFormat="1" ht="11.25">
      <c r="B149" s="219"/>
      <c r="C149" s="220"/>
      <c r="D149" s="221" t="s">
        <v>193</v>
      </c>
      <c r="E149" s="222" t="s">
        <v>1</v>
      </c>
      <c r="F149" s="223" t="s">
        <v>1155</v>
      </c>
      <c r="G149" s="220"/>
      <c r="H149" s="224">
        <v>1.488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193</v>
      </c>
      <c r="AU149" s="230" t="s">
        <v>86</v>
      </c>
      <c r="AV149" s="13" t="s">
        <v>86</v>
      </c>
      <c r="AW149" s="13" t="s">
        <v>32</v>
      </c>
      <c r="AX149" s="13" t="s">
        <v>84</v>
      </c>
      <c r="AY149" s="230" t="s">
        <v>184</v>
      </c>
    </row>
    <row r="150" spans="1:65" s="12" customFormat="1" ht="22.9" customHeight="1">
      <c r="B150" s="189"/>
      <c r="C150" s="190"/>
      <c r="D150" s="191" t="s">
        <v>75</v>
      </c>
      <c r="E150" s="203" t="s">
        <v>185</v>
      </c>
      <c r="F150" s="203" t="s">
        <v>186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SUM(P151:P184)</f>
        <v>0</v>
      </c>
      <c r="Q150" s="197"/>
      <c r="R150" s="198">
        <f>SUM(R151:R184)</f>
        <v>3.3969016400000007</v>
      </c>
      <c r="S150" s="197"/>
      <c r="T150" s="199">
        <f>SUM(T151:T184)</f>
        <v>0</v>
      </c>
      <c r="AR150" s="200" t="s">
        <v>84</v>
      </c>
      <c r="AT150" s="201" t="s">
        <v>75</v>
      </c>
      <c r="AU150" s="201" t="s">
        <v>84</v>
      </c>
      <c r="AY150" s="200" t="s">
        <v>184</v>
      </c>
      <c r="BK150" s="202">
        <f>SUM(BK151:BK184)</f>
        <v>0</v>
      </c>
    </row>
    <row r="151" spans="1:65" s="2" customFormat="1" ht="21.75" customHeight="1">
      <c r="A151" s="34"/>
      <c r="B151" s="35"/>
      <c r="C151" s="205" t="s">
        <v>219</v>
      </c>
      <c r="D151" s="205" t="s">
        <v>187</v>
      </c>
      <c r="E151" s="206" t="s">
        <v>188</v>
      </c>
      <c r="F151" s="207" t="s">
        <v>189</v>
      </c>
      <c r="G151" s="208" t="s">
        <v>190</v>
      </c>
      <c r="H151" s="209">
        <v>1.34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4.3800000000000002E-3</v>
      </c>
      <c r="R151" s="215">
        <f>Q151*H151</f>
        <v>5.8692000000000006E-3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1281</v>
      </c>
    </row>
    <row r="152" spans="1:65" s="13" customFormat="1" ht="11.25">
      <c r="B152" s="219"/>
      <c r="C152" s="220"/>
      <c r="D152" s="221" t="s">
        <v>193</v>
      </c>
      <c r="E152" s="222" t="s">
        <v>149</v>
      </c>
      <c r="F152" s="223" t="s">
        <v>1157</v>
      </c>
      <c r="G152" s="220"/>
      <c r="H152" s="224">
        <v>1.34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224</v>
      </c>
      <c r="D153" s="205" t="s">
        <v>187</v>
      </c>
      <c r="E153" s="206" t="s">
        <v>195</v>
      </c>
      <c r="F153" s="207" t="s">
        <v>196</v>
      </c>
      <c r="G153" s="208" t="s">
        <v>190</v>
      </c>
      <c r="H153" s="209">
        <v>5.36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3.0000000000000001E-3</v>
      </c>
      <c r="R153" s="215">
        <f>Q153*H153</f>
        <v>1.6080000000000001E-2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1282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137</v>
      </c>
      <c r="G154" s="220"/>
      <c r="H154" s="224">
        <v>5.36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21.75" customHeight="1">
      <c r="A155" s="34"/>
      <c r="B155" s="35"/>
      <c r="C155" s="205" t="s">
        <v>111</v>
      </c>
      <c r="D155" s="205" t="s">
        <v>187</v>
      </c>
      <c r="E155" s="206" t="s">
        <v>199</v>
      </c>
      <c r="F155" s="207" t="s">
        <v>200</v>
      </c>
      <c r="G155" s="208" t="s">
        <v>190</v>
      </c>
      <c r="H155" s="209">
        <v>0.96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4.3800000000000002E-3</v>
      </c>
      <c r="R155" s="215">
        <f>Q155*H155</f>
        <v>4.2047999999999999E-3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1283</v>
      </c>
    </row>
    <row r="156" spans="1:65" s="13" customFormat="1" ht="11.25">
      <c r="B156" s="219"/>
      <c r="C156" s="220"/>
      <c r="D156" s="221" t="s">
        <v>193</v>
      </c>
      <c r="E156" s="222" t="s">
        <v>1</v>
      </c>
      <c r="F156" s="223" t="s">
        <v>727</v>
      </c>
      <c r="G156" s="220"/>
      <c r="H156" s="224">
        <v>0.96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32</v>
      </c>
      <c r="AX156" s="13" t="s">
        <v>84</v>
      </c>
      <c r="AY156" s="230" t="s">
        <v>184</v>
      </c>
    </row>
    <row r="157" spans="1:65" s="2" customFormat="1" ht="21.75" customHeight="1">
      <c r="A157" s="34"/>
      <c r="B157" s="35"/>
      <c r="C157" s="205" t="s">
        <v>114</v>
      </c>
      <c r="D157" s="205" t="s">
        <v>187</v>
      </c>
      <c r="E157" s="206" t="s">
        <v>203</v>
      </c>
      <c r="F157" s="207" t="s">
        <v>204</v>
      </c>
      <c r="G157" s="208" t="s">
        <v>190</v>
      </c>
      <c r="H157" s="209">
        <v>26.74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3.0000000000000001E-3</v>
      </c>
      <c r="R157" s="215">
        <f>Q157*H157</f>
        <v>8.022E-2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1284</v>
      </c>
    </row>
    <row r="158" spans="1:65" s="13" customFormat="1" ht="11.25">
      <c r="B158" s="219"/>
      <c r="C158" s="220"/>
      <c r="D158" s="221" t="s">
        <v>193</v>
      </c>
      <c r="E158" s="222" t="s">
        <v>146</v>
      </c>
      <c r="F158" s="223" t="s">
        <v>1161</v>
      </c>
      <c r="G158" s="220"/>
      <c r="H158" s="224">
        <v>26.74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193</v>
      </c>
      <c r="AU158" s="230" t="s">
        <v>86</v>
      </c>
      <c r="AV158" s="13" t="s">
        <v>86</v>
      </c>
      <c r="AW158" s="13" t="s">
        <v>32</v>
      </c>
      <c r="AX158" s="13" t="s">
        <v>84</v>
      </c>
      <c r="AY158" s="230" t="s">
        <v>184</v>
      </c>
    </row>
    <row r="159" spans="1:65" s="2" customFormat="1" ht="21.75" customHeight="1">
      <c r="A159" s="34"/>
      <c r="B159" s="35"/>
      <c r="C159" s="205" t="s">
        <v>117</v>
      </c>
      <c r="D159" s="205" t="s">
        <v>187</v>
      </c>
      <c r="E159" s="206" t="s">
        <v>377</v>
      </c>
      <c r="F159" s="207" t="s">
        <v>378</v>
      </c>
      <c r="G159" s="208" t="s">
        <v>190</v>
      </c>
      <c r="H159" s="209">
        <v>1.488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1.54E-2</v>
      </c>
      <c r="R159" s="215">
        <f>Q159*H159</f>
        <v>2.29152E-2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1285</v>
      </c>
    </row>
    <row r="160" spans="1:65" s="13" customFormat="1" ht="11.25">
      <c r="B160" s="219"/>
      <c r="C160" s="220"/>
      <c r="D160" s="221" t="s">
        <v>193</v>
      </c>
      <c r="E160" s="222" t="s">
        <v>1</v>
      </c>
      <c r="F160" s="223" t="s">
        <v>380</v>
      </c>
      <c r="G160" s="220"/>
      <c r="H160" s="224">
        <v>1.488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193</v>
      </c>
      <c r="AU160" s="230" t="s">
        <v>86</v>
      </c>
      <c r="AV160" s="13" t="s">
        <v>86</v>
      </c>
      <c r="AW160" s="13" t="s">
        <v>32</v>
      </c>
      <c r="AX160" s="13" t="s">
        <v>84</v>
      </c>
      <c r="AY160" s="230" t="s">
        <v>184</v>
      </c>
    </row>
    <row r="161" spans="1:65" s="2" customFormat="1" ht="16.5" customHeight="1">
      <c r="A161" s="34"/>
      <c r="B161" s="35"/>
      <c r="C161" s="205" t="s">
        <v>120</v>
      </c>
      <c r="D161" s="205" t="s">
        <v>187</v>
      </c>
      <c r="E161" s="206" t="s">
        <v>208</v>
      </c>
      <c r="F161" s="207" t="s">
        <v>209</v>
      </c>
      <c r="G161" s="208" t="s">
        <v>190</v>
      </c>
      <c r="H161" s="209">
        <v>0.96</v>
      </c>
      <c r="I161" s="210"/>
      <c r="J161" s="211">
        <f>ROUND(I161*H161,2)</f>
        <v>0</v>
      </c>
      <c r="K161" s="212"/>
      <c r="L161" s="39"/>
      <c r="M161" s="213" t="s">
        <v>1</v>
      </c>
      <c r="N161" s="214" t="s">
        <v>41</v>
      </c>
      <c r="O161" s="71"/>
      <c r="P161" s="215">
        <f>O161*H161</f>
        <v>0</v>
      </c>
      <c r="Q161" s="215">
        <v>5.1999999999999998E-3</v>
      </c>
      <c r="R161" s="215">
        <f>Q161*H161</f>
        <v>4.9919999999999999E-3</v>
      </c>
      <c r="S161" s="215">
        <v>0</v>
      </c>
      <c r="T161" s="21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7" t="s">
        <v>191</v>
      </c>
      <c r="AT161" s="217" t="s">
        <v>187</v>
      </c>
      <c r="AU161" s="217" t="s">
        <v>86</v>
      </c>
      <c r="AY161" s="17" t="s">
        <v>184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7" t="s">
        <v>84</v>
      </c>
      <c r="BK161" s="218">
        <f>ROUND(I161*H161,2)</f>
        <v>0</v>
      </c>
      <c r="BL161" s="17" t="s">
        <v>191</v>
      </c>
      <c r="BM161" s="217" t="s">
        <v>1286</v>
      </c>
    </row>
    <row r="162" spans="1:65" s="13" customFormat="1" ht="11.25">
      <c r="B162" s="219"/>
      <c r="C162" s="220"/>
      <c r="D162" s="221" t="s">
        <v>193</v>
      </c>
      <c r="E162" s="222" t="s">
        <v>1</v>
      </c>
      <c r="F162" s="223" t="s">
        <v>727</v>
      </c>
      <c r="G162" s="220"/>
      <c r="H162" s="224">
        <v>0.96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193</v>
      </c>
      <c r="AU162" s="230" t="s">
        <v>86</v>
      </c>
      <c r="AV162" s="13" t="s">
        <v>86</v>
      </c>
      <c r="AW162" s="13" t="s">
        <v>32</v>
      </c>
      <c r="AX162" s="13" t="s">
        <v>76</v>
      </c>
      <c r="AY162" s="230" t="s">
        <v>184</v>
      </c>
    </row>
    <row r="163" spans="1:65" s="14" customFormat="1" ht="11.25">
      <c r="B163" s="245"/>
      <c r="C163" s="246"/>
      <c r="D163" s="221" t="s">
        <v>193</v>
      </c>
      <c r="E163" s="247" t="s">
        <v>1</v>
      </c>
      <c r="F163" s="248" t="s">
        <v>385</v>
      </c>
      <c r="G163" s="246"/>
      <c r="H163" s="249">
        <v>0.96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193</v>
      </c>
      <c r="AU163" s="255" t="s">
        <v>86</v>
      </c>
      <c r="AV163" s="14" t="s">
        <v>191</v>
      </c>
      <c r="AW163" s="14" t="s">
        <v>32</v>
      </c>
      <c r="AX163" s="14" t="s">
        <v>84</v>
      </c>
      <c r="AY163" s="255" t="s">
        <v>184</v>
      </c>
    </row>
    <row r="164" spans="1:65" s="2" customFormat="1" ht="16.5" customHeight="1">
      <c r="A164" s="34"/>
      <c r="B164" s="35"/>
      <c r="C164" s="205" t="s">
        <v>123</v>
      </c>
      <c r="D164" s="205" t="s">
        <v>187</v>
      </c>
      <c r="E164" s="206" t="s">
        <v>211</v>
      </c>
      <c r="F164" s="207" t="s">
        <v>212</v>
      </c>
      <c r="G164" s="208" t="s">
        <v>190</v>
      </c>
      <c r="H164" s="209">
        <v>5.36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1287</v>
      </c>
    </row>
    <row r="165" spans="1:65" s="13" customFormat="1" ht="11.25">
      <c r="B165" s="219"/>
      <c r="C165" s="220"/>
      <c r="D165" s="221" t="s">
        <v>193</v>
      </c>
      <c r="E165" s="222" t="s">
        <v>137</v>
      </c>
      <c r="F165" s="223" t="s">
        <v>1165</v>
      </c>
      <c r="G165" s="220"/>
      <c r="H165" s="224">
        <v>5.36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2" customFormat="1" ht="21.75" customHeight="1">
      <c r="A166" s="34"/>
      <c r="B166" s="35"/>
      <c r="C166" s="205" t="s">
        <v>8</v>
      </c>
      <c r="D166" s="205" t="s">
        <v>187</v>
      </c>
      <c r="E166" s="206" t="s">
        <v>216</v>
      </c>
      <c r="F166" s="207" t="s">
        <v>217</v>
      </c>
      <c r="G166" s="208" t="s">
        <v>190</v>
      </c>
      <c r="H166" s="209">
        <v>2.96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1288</v>
      </c>
    </row>
    <row r="167" spans="1:65" s="13" customFormat="1" ht="11.25">
      <c r="B167" s="219"/>
      <c r="C167" s="220"/>
      <c r="D167" s="221" t="s">
        <v>193</v>
      </c>
      <c r="E167" s="222" t="s">
        <v>1</v>
      </c>
      <c r="F167" s="223" t="s">
        <v>143</v>
      </c>
      <c r="G167" s="220"/>
      <c r="H167" s="224">
        <v>2.96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21.75" customHeight="1">
      <c r="A168" s="34"/>
      <c r="B168" s="35"/>
      <c r="C168" s="205" t="s">
        <v>128</v>
      </c>
      <c r="D168" s="205" t="s">
        <v>187</v>
      </c>
      <c r="E168" s="206" t="s">
        <v>464</v>
      </c>
      <c r="F168" s="207" t="s">
        <v>465</v>
      </c>
      <c r="G168" s="208" t="s">
        <v>435</v>
      </c>
      <c r="H168" s="209">
        <v>0.33200000000000002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2.45329</v>
      </c>
      <c r="R168" s="215">
        <f>Q168*H168</f>
        <v>0.81449228000000007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191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191</v>
      </c>
      <c r="BM168" s="217" t="s">
        <v>1289</v>
      </c>
    </row>
    <row r="169" spans="1:65" s="13" customFormat="1" ht="11.25">
      <c r="B169" s="219"/>
      <c r="C169" s="220"/>
      <c r="D169" s="221" t="s">
        <v>193</v>
      </c>
      <c r="E169" s="222" t="s">
        <v>424</v>
      </c>
      <c r="F169" s="223" t="s">
        <v>467</v>
      </c>
      <c r="G169" s="220"/>
      <c r="H169" s="224">
        <v>0.33200000000000002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05" t="s">
        <v>131</v>
      </c>
      <c r="D170" s="205" t="s">
        <v>187</v>
      </c>
      <c r="E170" s="206" t="s">
        <v>468</v>
      </c>
      <c r="F170" s="207" t="s">
        <v>1290</v>
      </c>
      <c r="G170" s="208" t="s">
        <v>435</v>
      </c>
      <c r="H170" s="209">
        <v>0.53600000000000003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2.2563399999999998</v>
      </c>
      <c r="R170" s="215">
        <f>Q170*H170</f>
        <v>1.2093982400000001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1291</v>
      </c>
    </row>
    <row r="171" spans="1:65" s="13" customFormat="1" ht="11.25">
      <c r="B171" s="219"/>
      <c r="C171" s="220"/>
      <c r="D171" s="221" t="s">
        <v>193</v>
      </c>
      <c r="E171" s="222" t="s">
        <v>421</v>
      </c>
      <c r="F171" s="223" t="s">
        <v>471</v>
      </c>
      <c r="G171" s="220"/>
      <c r="H171" s="224">
        <v>0.53600000000000003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21.75" customHeight="1">
      <c r="A172" s="34"/>
      <c r="B172" s="35"/>
      <c r="C172" s="205" t="s">
        <v>134</v>
      </c>
      <c r="D172" s="205" t="s">
        <v>187</v>
      </c>
      <c r="E172" s="206" t="s">
        <v>472</v>
      </c>
      <c r="F172" s="207" t="s">
        <v>473</v>
      </c>
      <c r="G172" s="208" t="s">
        <v>435</v>
      </c>
      <c r="H172" s="209">
        <v>0.53600000000000003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1292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421</v>
      </c>
      <c r="G173" s="220"/>
      <c r="H173" s="224">
        <v>0.53600000000000003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21.75" customHeight="1">
      <c r="A174" s="34"/>
      <c r="B174" s="35"/>
      <c r="C174" s="205" t="s">
        <v>268</v>
      </c>
      <c r="D174" s="205" t="s">
        <v>187</v>
      </c>
      <c r="E174" s="206" t="s">
        <v>475</v>
      </c>
      <c r="F174" s="207" t="s">
        <v>476</v>
      </c>
      <c r="G174" s="208" t="s">
        <v>435</v>
      </c>
      <c r="H174" s="209">
        <v>0.33200000000000002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6.0999999999999997E-4</v>
      </c>
      <c r="R174" s="215">
        <f>Q174*H174</f>
        <v>2.0252000000000001E-4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1293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424</v>
      </c>
      <c r="G175" s="220"/>
      <c r="H175" s="224">
        <v>0.33200000000000002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16.5" customHeight="1">
      <c r="A176" s="34"/>
      <c r="B176" s="35"/>
      <c r="C176" s="205" t="s">
        <v>274</v>
      </c>
      <c r="D176" s="205" t="s">
        <v>187</v>
      </c>
      <c r="E176" s="206" t="s">
        <v>478</v>
      </c>
      <c r="F176" s="207" t="s">
        <v>479</v>
      </c>
      <c r="G176" s="208" t="s">
        <v>243</v>
      </c>
      <c r="H176" s="209">
        <v>0.02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1.06277</v>
      </c>
      <c r="R176" s="215">
        <f>Q176*H176</f>
        <v>2.1255400000000001E-2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1294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481</v>
      </c>
      <c r="G177" s="220"/>
      <c r="H177" s="224">
        <v>0.02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33" customHeight="1">
      <c r="A178" s="34"/>
      <c r="B178" s="35"/>
      <c r="C178" s="205" t="s">
        <v>7</v>
      </c>
      <c r="D178" s="205" t="s">
        <v>187</v>
      </c>
      <c r="E178" s="206" t="s">
        <v>482</v>
      </c>
      <c r="F178" s="207" t="s">
        <v>483</v>
      </c>
      <c r="G178" s="208" t="s">
        <v>340</v>
      </c>
      <c r="H178" s="209">
        <v>9.1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2.0000000000000002E-5</v>
      </c>
      <c r="R178" s="215">
        <f>Q178*H178</f>
        <v>1.8200000000000001E-4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191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1295</v>
      </c>
    </row>
    <row r="179" spans="1:65" s="13" customFormat="1" ht="11.25">
      <c r="B179" s="219"/>
      <c r="C179" s="220"/>
      <c r="D179" s="221" t="s">
        <v>193</v>
      </c>
      <c r="E179" s="222" t="s">
        <v>1</v>
      </c>
      <c r="F179" s="223" t="s">
        <v>416</v>
      </c>
      <c r="G179" s="220"/>
      <c r="H179" s="224">
        <v>9.1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32</v>
      </c>
      <c r="AX179" s="13" t="s">
        <v>84</v>
      </c>
      <c r="AY179" s="230" t="s">
        <v>184</v>
      </c>
    </row>
    <row r="180" spans="1:65" s="2" customFormat="1" ht="21.75" customHeight="1">
      <c r="A180" s="34"/>
      <c r="B180" s="35"/>
      <c r="C180" s="205" t="s">
        <v>282</v>
      </c>
      <c r="D180" s="205" t="s">
        <v>187</v>
      </c>
      <c r="E180" s="206" t="s">
        <v>485</v>
      </c>
      <c r="F180" s="207" t="s">
        <v>486</v>
      </c>
      <c r="G180" s="208" t="s">
        <v>435</v>
      </c>
      <c r="H180" s="209">
        <v>0.53600000000000003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2.16</v>
      </c>
      <c r="R180" s="215">
        <f>Q180*H180</f>
        <v>1.1577600000000001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191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191</v>
      </c>
      <c r="BM180" s="217" t="s">
        <v>1296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471</v>
      </c>
      <c r="G181" s="220"/>
      <c r="H181" s="224">
        <v>0.53600000000000003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16.5" customHeight="1">
      <c r="A182" s="34"/>
      <c r="B182" s="35"/>
      <c r="C182" s="205" t="s">
        <v>288</v>
      </c>
      <c r="D182" s="205" t="s">
        <v>187</v>
      </c>
      <c r="E182" s="206" t="s">
        <v>220</v>
      </c>
      <c r="F182" s="207" t="s">
        <v>221</v>
      </c>
      <c r="G182" s="208" t="s">
        <v>222</v>
      </c>
      <c r="H182" s="209">
        <v>1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4.684E-2</v>
      </c>
      <c r="R182" s="215">
        <f>Q182*H182</f>
        <v>4.684E-2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191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1297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148</v>
      </c>
      <c r="G183" s="220"/>
      <c r="H183" s="224">
        <v>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21.75" customHeight="1">
      <c r="A184" s="34"/>
      <c r="B184" s="35"/>
      <c r="C184" s="231" t="s">
        <v>292</v>
      </c>
      <c r="D184" s="231" t="s">
        <v>225</v>
      </c>
      <c r="E184" s="232" t="s">
        <v>226</v>
      </c>
      <c r="F184" s="233" t="s">
        <v>227</v>
      </c>
      <c r="G184" s="234" t="s">
        <v>222</v>
      </c>
      <c r="H184" s="235">
        <v>1</v>
      </c>
      <c r="I184" s="236"/>
      <c r="J184" s="237">
        <f>ROUND(I184*H184,2)</f>
        <v>0</v>
      </c>
      <c r="K184" s="238"/>
      <c r="L184" s="239"/>
      <c r="M184" s="240" t="s">
        <v>1</v>
      </c>
      <c r="N184" s="241" t="s">
        <v>41</v>
      </c>
      <c r="O184" s="71"/>
      <c r="P184" s="215">
        <f>O184*H184</f>
        <v>0</v>
      </c>
      <c r="Q184" s="215">
        <v>1.2489999999999999E-2</v>
      </c>
      <c r="R184" s="215">
        <f>Q184*H184</f>
        <v>1.2489999999999999E-2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219</v>
      </c>
      <c r="AT184" s="217" t="s">
        <v>225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191</v>
      </c>
      <c r="BM184" s="217" t="s">
        <v>1298</v>
      </c>
    </row>
    <row r="185" spans="1:65" s="12" customFormat="1" ht="22.9" customHeight="1">
      <c r="B185" s="189"/>
      <c r="C185" s="190"/>
      <c r="D185" s="191" t="s">
        <v>75</v>
      </c>
      <c r="E185" s="203" t="s">
        <v>224</v>
      </c>
      <c r="F185" s="203" t="s">
        <v>229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SUM(P186:P197)</f>
        <v>0</v>
      </c>
      <c r="Q185" s="197"/>
      <c r="R185" s="198">
        <f>SUM(R186:R197)</f>
        <v>9.1120000000000003E-4</v>
      </c>
      <c r="S185" s="197"/>
      <c r="T185" s="199">
        <f>SUM(T186:T197)</f>
        <v>2.20784</v>
      </c>
      <c r="AR185" s="200" t="s">
        <v>84</v>
      </c>
      <c r="AT185" s="201" t="s">
        <v>75</v>
      </c>
      <c r="AU185" s="201" t="s">
        <v>84</v>
      </c>
      <c r="AY185" s="200" t="s">
        <v>184</v>
      </c>
      <c r="BK185" s="202">
        <f>SUM(BK186:BK197)</f>
        <v>0</v>
      </c>
    </row>
    <row r="186" spans="1:65" s="2" customFormat="1" ht="21.75" customHeight="1">
      <c r="A186" s="34"/>
      <c r="B186" s="35"/>
      <c r="C186" s="205" t="s">
        <v>296</v>
      </c>
      <c r="D186" s="205" t="s">
        <v>187</v>
      </c>
      <c r="E186" s="206" t="s">
        <v>230</v>
      </c>
      <c r="F186" s="207" t="s">
        <v>231</v>
      </c>
      <c r="G186" s="208" t="s">
        <v>190</v>
      </c>
      <c r="H186" s="209">
        <v>5.36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1.2999999999999999E-4</v>
      </c>
      <c r="R186" s="215">
        <f>Q186*H186</f>
        <v>6.9680000000000002E-4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191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191</v>
      </c>
      <c r="BM186" s="217" t="s">
        <v>1299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137</v>
      </c>
      <c r="G187" s="220"/>
      <c r="H187" s="224">
        <v>5.36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21.75" customHeight="1">
      <c r="A188" s="34"/>
      <c r="B188" s="35"/>
      <c r="C188" s="205" t="s">
        <v>300</v>
      </c>
      <c r="D188" s="205" t="s">
        <v>187</v>
      </c>
      <c r="E188" s="206" t="s">
        <v>233</v>
      </c>
      <c r="F188" s="207" t="s">
        <v>234</v>
      </c>
      <c r="G188" s="208" t="s">
        <v>190</v>
      </c>
      <c r="H188" s="209">
        <v>5.36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4.0000000000000003E-5</v>
      </c>
      <c r="R188" s="215">
        <f>Q188*H188</f>
        <v>2.1440000000000003E-4</v>
      </c>
      <c r="S188" s="215">
        <v>0</v>
      </c>
      <c r="T188" s="21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191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191</v>
      </c>
      <c r="BM188" s="217" t="s">
        <v>1300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137</v>
      </c>
      <c r="G189" s="220"/>
      <c r="H189" s="224">
        <v>5.36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2" customFormat="1" ht="16.5" customHeight="1">
      <c r="A190" s="34"/>
      <c r="B190" s="35"/>
      <c r="C190" s="205" t="s">
        <v>304</v>
      </c>
      <c r="D190" s="205" t="s">
        <v>187</v>
      </c>
      <c r="E190" s="206" t="s">
        <v>1178</v>
      </c>
      <c r="F190" s="207" t="s">
        <v>1179</v>
      </c>
      <c r="G190" s="208" t="s">
        <v>190</v>
      </c>
      <c r="H190" s="209">
        <v>2.8479999999999999</v>
      </c>
      <c r="I190" s="210"/>
      <c r="J190" s="211">
        <f>ROUND(I190*H190,2)</f>
        <v>0</v>
      </c>
      <c r="K190" s="212"/>
      <c r="L190" s="39"/>
      <c r="M190" s="213" t="s">
        <v>1</v>
      </c>
      <c r="N190" s="214" t="s">
        <v>41</v>
      </c>
      <c r="O190" s="71"/>
      <c r="P190" s="215">
        <f>O190*H190</f>
        <v>0</v>
      </c>
      <c r="Q190" s="215">
        <v>0</v>
      </c>
      <c r="R190" s="215">
        <f>Q190*H190</f>
        <v>0</v>
      </c>
      <c r="S190" s="215">
        <v>5.5E-2</v>
      </c>
      <c r="T190" s="216">
        <f>S190*H190</f>
        <v>0.15664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191</v>
      </c>
      <c r="AT190" s="217" t="s">
        <v>187</v>
      </c>
      <c r="AU190" s="217" t="s">
        <v>86</v>
      </c>
      <c r="AY190" s="17" t="s">
        <v>184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191</v>
      </c>
      <c r="BM190" s="217" t="s">
        <v>1301</v>
      </c>
    </row>
    <row r="191" spans="1:65" s="13" customFormat="1" ht="11.25">
      <c r="B191" s="219"/>
      <c r="C191" s="220"/>
      <c r="D191" s="221" t="s">
        <v>193</v>
      </c>
      <c r="E191" s="222" t="s">
        <v>1</v>
      </c>
      <c r="F191" s="223" t="s">
        <v>1181</v>
      </c>
      <c r="G191" s="220"/>
      <c r="H191" s="224">
        <v>2.8479999999999999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193</v>
      </c>
      <c r="AU191" s="230" t="s">
        <v>86</v>
      </c>
      <c r="AV191" s="13" t="s">
        <v>86</v>
      </c>
      <c r="AW191" s="13" t="s">
        <v>32</v>
      </c>
      <c r="AX191" s="13" t="s">
        <v>84</v>
      </c>
      <c r="AY191" s="230" t="s">
        <v>184</v>
      </c>
    </row>
    <row r="192" spans="1:65" s="2" customFormat="1" ht="33" customHeight="1">
      <c r="A192" s="34"/>
      <c r="B192" s="35"/>
      <c r="C192" s="205" t="s">
        <v>308</v>
      </c>
      <c r="D192" s="205" t="s">
        <v>187</v>
      </c>
      <c r="E192" s="206" t="s">
        <v>492</v>
      </c>
      <c r="F192" s="207" t="s">
        <v>493</v>
      </c>
      <c r="G192" s="208" t="s">
        <v>435</v>
      </c>
      <c r="H192" s="209">
        <v>0.53600000000000003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2.2000000000000002</v>
      </c>
      <c r="T192" s="216">
        <f>S192*H192</f>
        <v>1.1792000000000002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191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191</v>
      </c>
      <c r="BM192" s="217" t="s">
        <v>1302</v>
      </c>
    </row>
    <row r="193" spans="1:65" s="13" customFormat="1" ht="11.25">
      <c r="B193" s="219"/>
      <c r="C193" s="220"/>
      <c r="D193" s="221" t="s">
        <v>193</v>
      </c>
      <c r="E193" s="222" t="s">
        <v>1</v>
      </c>
      <c r="F193" s="223" t="s">
        <v>471</v>
      </c>
      <c r="G193" s="220"/>
      <c r="H193" s="224">
        <v>0.53600000000000003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193</v>
      </c>
      <c r="AU193" s="230" t="s">
        <v>86</v>
      </c>
      <c r="AV193" s="13" t="s">
        <v>86</v>
      </c>
      <c r="AW193" s="13" t="s">
        <v>32</v>
      </c>
      <c r="AX193" s="13" t="s">
        <v>84</v>
      </c>
      <c r="AY193" s="230" t="s">
        <v>184</v>
      </c>
    </row>
    <row r="194" spans="1:65" s="2" customFormat="1" ht="21.75" customHeight="1">
      <c r="A194" s="34"/>
      <c r="B194" s="35"/>
      <c r="C194" s="205" t="s">
        <v>312</v>
      </c>
      <c r="D194" s="205" t="s">
        <v>187</v>
      </c>
      <c r="E194" s="206" t="s">
        <v>495</v>
      </c>
      <c r="F194" s="207" t="s">
        <v>496</v>
      </c>
      <c r="G194" s="208" t="s">
        <v>435</v>
      </c>
      <c r="H194" s="209">
        <v>0.53600000000000003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1.4</v>
      </c>
      <c r="T194" s="216">
        <f>S194*H194</f>
        <v>0.75039999999999996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191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191</v>
      </c>
      <c r="BM194" s="217" t="s">
        <v>1303</v>
      </c>
    </row>
    <row r="195" spans="1:65" s="13" customFormat="1" ht="11.25">
      <c r="B195" s="219"/>
      <c r="C195" s="220"/>
      <c r="D195" s="221" t="s">
        <v>193</v>
      </c>
      <c r="E195" s="222" t="s">
        <v>1</v>
      </c>
      <c r="F195" s="223" t="s">
        <v>471</v>
      </c>
      <c r="G195" s="220"/>
      <c r="H195" s="224">
        <v>0.53600000000000003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193</v>
      </c>
      <c r="AU195" s="230" t="s">
        <v>86</v>
      </c>
      <c r="AV195" s="13" t="s">
        <v>86</v>
      </c>
      <c r="AW195" s="13" t="s">
        <v>32</v>
      </c>
      <c r="AX195" s="13" t="s">
        <v>84</v>
      </c>
      <c r="AY195" s="230" t="s">
        <v>184</v>
      </c>
    </row>
    <row r="196" spans="1:65" s="2" customFormat="1" ht="16.5" customHeight="1">
      <c r="A196" s="34"/>
      <c r="B196" s="35"/>
      <c r="C196" s="205" t="s">
        <v>318</v>
      </c>
      <c r="D196" s="205" t="s">
        <v>187</v>
      </c>
      <c r="E196" s="206" t="s">
        <v>236</v>
      </c>
      <c r="F196" s="207" t="s">
        <v>237</v>
      </c>
      <c r="G196" s="208" t="s">
        <v>190</v>
      </c>
      <c r="H196" s="209">
        <v>1.6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7.5999999999999998E-2</v>
      </c>
      <c r="T196" s="216">
        <f>S196*H196</f>
        <v>0.1216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1304</v>
      </c>
    </row>
    <row r="197" spans="1:65" s="13" customFormat="1" ht="11.25">
      <c r="B197" s="219"/>
      <c r="C197" s="220"/>
      <c r="D197" s="221" t="s">
        <v>193</v>
      </c>
      <c r="E197" s="222" t="s">
        <v>1</v>
      </c>
      <c r="F197" s="223" t="s">
        <v>499</v>
      </c>
      <c r="G197" s="220"/>
      <c r="H197" s="224">
        <v>1.6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193</v>
      </c>
      <c r="AU197" s="230" t="s">
        <v>86</v>
      </c>
      <c r="AV197" s="13" t="s">
        <v>86</v>
      </c>
      <c r="AW197" s="13" t="s">
        <v>32</v>
      </c>
      <c r="AX197" s="13" t="s">
        <v>84</v>
      </c>
      <c r="AY197" s="230" t="s">
        <v>184</v>
      </c>
    </row>
    <row r="198" spans="1:65" s="12" customFormat="1" ht="22.9" customHeight="1">
      <c r="B198" s="189"/>
      <c r="C198" s="190"/>
      <c r="D198" s="191" t="s">
        <v>75</v>
      </c>
      <c r="E198" s="203" t="s">
        <v>239</v>
      </c>
      <c r="F198" s="203" t="s">
        <v>240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SUM(P199:P213)</f>
        <v>0</v>
      </c>
      <c r="Q198" s="197"/>
      <c r="R198" s="198">
        <f>SUM(R199:R213)</f>
        <v>0</v>
      </c>
      <c r="S198" s="197"/>
      <c r="T198" s="199">
        <f>SUM(T199:T213)</f>
        <v>0</v>
      </c>
      <c r="AR198" s="200" t="s">
        <v>84</v>
      </c>
      <c r="AT198" s="201" t="s">
        <v>75</v>
      </c>
      <c r="AU198" s="201" t="s">
        <v>84</v>
      </c>
      <c r="AY198" s="200" t="s">
        <v>184</v>
      </c>
      <c r="BK198" s="202">
        <f>SUM(BK199:BK213)</f>
        <v>0</v>
      </c>
    </row>
    <row r="199" spans="1:65" s="2" customFormat="1" ht="16.5" customHeight="1">
      <c r="A199" s="34"/>
      <c r="B199" s="35"/>
      <c r="C199" s="205" t="s">
        <v>323</v>
      </c>
      <c r="D199" s="205" t="s">
        <v>187</v>
      </c>
      <c r="E199" s="206" t="s">
        <v>241</v>
      </c>
      <c r="F199" s="207" t="s">
        <v>242</v>
      </c>
      <c r="G199" s="208" t="s">
        <v>243</v>
      </c>
      <c r="H199" s="209">
        <v>2.4780000000000002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1305</v>
      </c>
    </row>
    <row r="200" spans="1:65" s="2" customFormat="1" ht="16.5" customHeight="1">
      <c r="A200" s="34"/>
      <c r="B200" s="35"/>
      <c r="C200" s="205" t="s">
        <v>280</v>
      </c>
      <c r="D200" s="205" t="s">
        <v>187</v>
      </c>
      <c r="E200" s="206" t="s">
        <v>505</v>
      </c>
      <c r="F200" s="207" t="s">
        <v>246</v>
      </c>
      <c r="G200" s="208" t="s">
        <v>243</v>
      </c>
      <c r="H200" s="209">
        <v>2.4780000000000002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1306</v>
      </c>
    </row>
    <row r="201" spans="1:65" s="2" customFormat="1" ht="21.75" customHeight="1">
      <c r="A201" s="34"/>
      <c r="B201" s="35"/>
      <c r="C201" s="205" t="s">
        <v>331</v>
      </c>
      <c r="D201" s="205" t="s">
        <v>187</v>
      </c>
      <c r="E201" s="206" t="s">
        <v>248</v>
      </c>
      <c r="F201" s="207" t="s">
        <v>249</v>
      </c>
      <c r="G201" s="208" t="s">
        <v>243</v>
      </c>
      <c r="H201" s="209">
        <v>2.4780000000000002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1307</v>
      </c>
    </row>
    <row r="202" spans="1:65" s="2" customFormat="1" ht="21.75" customHeight="1">
      <c r="A202" s="34"/>
      <c r="B202" s="35"/>
      <c r="C202" s="205" t="s">
        <v>337</v>
      </c>
      <c r="D202" s="205" t="s">
        <v>187</v>
      </c>
      <c r="E202" s="206" t="s">
        <v>251</v>
      </c>
      <c r="F202" s="207" t="s">
        <v>252</v>
      </c>
      <c r="G202" s="208" t="s">
        <v>243</v>
      </c>
      <c r="H202" s="209">
        <v>22.302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191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191</v>
      </c>
      <c r="BM202" s="217" t="s">
        <v>1308</v>
      </c>
    </row>
    <row r="203" spans="1:65" s="13" customFormat="1" ht="11.25">
      <c r="B203" s="219"/>
      <c r="C203" s="220"/>
      <c r="D203" s="221" t="s">
        <v>193</v>
      </c>
      <c r="E203" s="220"/>
      <c r="F203" s="223" t="s">
        <v>1189</v>
      </c>
      <c r="G203" s="220"/>
      <c r="H203" s="224">
        <v>22.302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4</v>
      </c>
      <c r="AX203" s="13" t="s">
        <v>84</v>
      </c>
      <c r="AY203" s="230" t="s">
        <v>184</v>
      </c>
    </row>
    <row r="204" spans="1:65" s="2" customFormat="1" ht="21.75" customHeight="1">
      <c r="A204" s="34"/>
      <c r="B204" s="35"/>
      <c r="C204" s="205" t="s">
        <v>343</v>
      </c>
      <c r="D204" s="205" t="s">
        <v>187</v>
      </c>
      <c r="E204" s="206" t="s">
        <v>510</v>
      </c>
      <c r="F204" s="207" t="s">
        <v>511</v>
      </c>
      <c r="G204" s="208" t="s">
        <v>243</v>
      </c>
      <c r="H204" s="209">
        <v>1.179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191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191</v>
      </c>
      <c r="BM204" s="217" t="s">
        <v>1309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1191</v>
      </c>
      <c r="G205" s="220"/>
      <c r="H205" s="224">
        <v>1.179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21.75" customHeight="1">
      <c r="A206" s="34"/>
      <c r="B206" s="35"/>
      <c r="C206" s="205" t="s">
        <v>347</v>
      </c>
      <c r="D206" s="205" t="s">
        <v>187</v>
      </c>
      <c r="E206" s="206" t="s">
        <v>255</v>
      </c>
      <c r="F206" s="207" t="s">
        <v>256</v>
      </c>
      <c r="G206" s="208" t="s">
        <v>243</v>
      </c>
      <c r="H206" s="209">
        <v>0.371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191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191</v>
      </c>
      <c r="BM206" s="217" t="s">
        <v>1310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1193</v>
      </c>
      <c r="G207" s="220"/>
      <c r="H207" s="224">
        <v>0.371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2" customFormat="1" ht="21.75" customHeight="1">
      <c r="A208" s="34"/>
      <c r="B208" s="35"/>
      <c r="C208" s="205" t="s">
        <v>352</v>
      </c>
      <c r="D208" s="205" t="s">
        <v>187</v>
      </c>
      <c r="E208" s="206" t="s">
        <v>516</v>
      </c>
      <c r="F208" s="207" t="s">
        <v>517</v>
      </c>
      <c r="G208" s="208" t="s">
        <v>243</v>
      </c>
      <c r="H208" s="209">
        <v>0.75</v>
      </c>
      <c r="I208" s="210"/>
      <c r="J208" s="211">
        <f>ROUND(I208*H208,2)</f>
        <v>0</v>
      </c>
      <c r="K208" s="212"/>
      <c r="L208" s="39"/>
      <c r="M208" s="213" t="s">
        <v>1</v>
      </c>
      <c r="N208" s="214" t="s">
        <v>41</v>
      </c>
      <c r="O208" s="71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7" t="s">
        <v>191</v>
      </c>
      <c r="AT208" s="217" t="s">
        <v>187</v>
      </c>
      <c r="AU208" s="217" t="s">
        <v>86</v>
      </c>
      <c r="AY208" s="17" t="s">
        <v>184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7" t="s">
        <v>84</v>
      </c>
      <c r="BK208" s="218">
        <f>ROUND(I208*H208,2)</f>
        <v>0</v>
      </c>
      <c r="BL208" s="17" t="s">
        <v>191</v>
      </c>
      <c r="BM208" s="217" t="s">
        <v>1311</v>
      </c>
    </row>
    <row r="209" spans="1:65" s="13" customFormat="1" ht="11.25">
      <c r="B209" s="219"/>
      <c r="C209" s="220"/>
      <c r="D209" s="221" t="s">
        <v>193</v>
      </c>
      <c r="E209" s="222" t="s">
        <v>1</v>
      </c>
      <c r="F209" s="223" t="s">
        <v>1195</v>
      </c>
      <c r="G209" s="220"/>
      <c r="H209" s="224">
        <v>0.75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193</v>
      </c>
      <c r="AU209" s="230" t="s">
        <v>86</v>
      </c>
      <c r="AV209" s="13" t="s">
        <v>86</v>
      </c>
      <c r="AW209" s="13" t="s">
        <v>32</v>
      </c>
      <c r="AX209" s="13" t="s">
        <v>84</v>
      </c>
      <c r="AY209" s="230" t="s">
        <v>184</v>
      </c>
    </row>
    <row r="210" spans="1:65" s="2" customFormat="1" ht="21.75" customHeight="1">
      <c r="A210" s="34"/>
      <c r="B210" s="35"/>
      <c r="C210" s="205" t="s">
        <v>357</v>
      </c>
      <c r="D210" s="205" t="s">
        <v>187</v>
      </c>
      <c r="E210" s="206" t="s">
        <v>1196</v>
      </c>
      <c r="F210" s="207" t="s">
        <v>1197</v>
      </c>
      <c r="G210" s="208" t="s">
        <v>243</v>
      </c>
      <c r="H210" s="209">
        <v>0.157</v>
      </c>
      <c r="I210" s="210"/>
      <c r="J210" s="211">
        <f>ROUND(I210*H210,2)</f>
        <v>0</v>
      </c>
      <c r="K210" s="212"/>
      <c r="L210" s="39"/>
      <c r="M210" s="213" t="s">
        <v>1</v>
      </c>
      <c r="N210" s="214" t="s">
        <v>41</v>
      </c>
      <c r="O210" s="71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191</v>
      </c>
      <c r="AT210" s="217" t="s">
        <v>187</v>
      </c>
      <c r="AU210" s="217" t="s">
        <v>86</v>
      </c>
      <c r="AY210" s="17" t="s">
        <v>184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7" t="s">
        <v>84</v>
      </c>
      <c r="BK210" s="218">
        <f>ROUND(I210*H210,2)</f>
        <v>0</v>
      </c>
      <c r="BL210" s="17" t="s">
        <v>191</v>
      </c>
      <c r="BM210" s="217" t="s">
        <v>1312</v>
      </c>
    </row>
    <row r="211" spans="1:65" s="13" customFormat="1" ht="11.25">
      <c r="B211" s="219"/>
      <c r="C211" s="220"/>
      <c r="D211" s="221" t="s">
        <v>193</v>
      </c>
      <c r="E211" s="222" t="s">
        <v>1</v>
      </c>
      <c r="F211" s="223" t="s">
        <v>1199</v>
      </c>
      <c r="G211" s="220"/>
      <c r="H211" s="224">
        <v>0.157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193</v>
      </c>
      <c r="AU211" s="230" t="s">
        <v>86</v>
      </c>
      <c r="AV211" s="13" t="s">
        <v>86</v>
      </c>
      <c r="AW211" s="13" t="s">
        <v>32</v>
      </c>
      <c r="AX211" s="13" t="s">
        <v>84</v>
      </c>
      <c r="AY211" s="230" t="s">
        <v>184</v>
      </c>
    </row>
    <row r="212" spans="1:65" s="2" customFormat="1" ht="21.75" customHeight="1">
      <c r="A212" s="34"/>
      <c r="B212" s="35"/>
      <c r="C212" s="205" t="s">
        <v>360</v>
      </c>
      <c r="D212" s="205" t="s">
        <v>187</v>
      </c>
      <c r="E212" s="206" t="s">
        <v>520</v>
      </c>
      <c r="F212" s="207" t="s">
        <v>521</v>
      </c>
      <c r="G212" s="208" t="s">
        <v>243</v>
      </c>
      <c r="H212" s="209">
        <v>2.1000000000000001E-2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191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191</v>
      </c>
      <c r="BM212" s="217" t="s">
        <v>1313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1201</v>
      </c>
      <c r="G213" s="220"/>
      <c r="H213" s="224">
        <v>2.1000000000000001E-2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84</v>
      </c>
      <c r="AY213" s="230" t="s">
        <v>184</v>
      </c>
    </row>
    <row r="214" spans="1:65" s="12" customFormat="1" ht="22.9" customHeight="1">
      <c r="B214" s="189"/>
      <c r="C214" s="190"/>
      <c r="D214" s="191" t="s">
        <v>75</v>
      </c>
      <c r="E214" s="203" t="s">
        <v>259</v>
      </c>
      <c r="F214" s="203" t="s">
        <v>260</v>
      </c>
      <c r="G214" s="190"/>
      <c r="H214" s="190"/>
      <c r="I214" s="193"/>
      <c r="J214" s="204">
        <f>BK214</f>
        <v>0</v>
      </c>
      <c r="K214" s="190"/>
      <c r="L214" s="195"/>
      <c r="M214" s="196"/>
      <c r="N214" s="197"/>
      <c r="O214" s="197"/>
      <c r="P214" s="198">
        <f>P215</f>
        <v>0</v>
      </c>
      <c r="Q214" s="197"/>
      <c r="R214" s="198">
        <f>R215</f>
        <v>0</v>
      </c>
      <c r="S214" s="197"/>
      <c r="T214" s="199">
        <f>T215</f>
        <v>0</v>
      </c>
      <c r="AR214" s="200" t="s">
        <v>84</v>
      </c>
      <c r="AT214" s="201" t="s">
        <v>75</v>
      </c>
      <c r="AU214" s="201" t="s">
        <v>84</v>
      </c>
      <c r="AY214" s="200" t="s">
        <v>184</v>
      </c>
      <c r="BK214" s="202">
        <f>BK215</f>
        <v>0</v>
      </c>
    </row>
    <row r="215" spans="1:65" s="2" customFormat="1" ht="16.5" customHeight="1">
      <c r="A215" s="34"/>
      <c r="B215" s="35"/>
      <c r="C215" s="205" t="s">
        <v>364</v>
      </c>
      <c r="D215" s="205" t="s">
        <v>187</v>
      </c>
      <c r="E215" s="206" t="s">
        <v>261</v>
      </c>
      <c r="F215" s="207" t="s">
        <v>262</v>
      </c>
      <c r="G215" s="208" t="s">
        <v>243</v>
      </c>
      <c r="H215" s="209">
        <v>3.492</v>
      </c>
      <c r="I215" s="210"/>
      <c r="J215" s="211">
        <f>ROUND(I215*H215,2)</f>
        <v>0</v>
      </c>
      <c r="K215" s="212"/>
      <c r="L215" s="39"/>
      <c r="M215" s="213" t="s">
        <v>1</v>
      </c>
      <c r="N215" s="214" t="s">
        <v>41</v>
      </c>
      <c r="O215" s="71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191</v>
      </c>
      <c r="AT215" s="217" t="s">
        <v>187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191</v>
      </c>
      <c r="BM215" s="217" t="s">
        <v>1314</v>
      </c>
    </row>
    <row r="216" spans="1:65" s="12" customFormat="1" ht="25.9" customHeight="1">
      <c r="B216" s="189"/>
      <c r="C216" s="190"/>
      <c r="D216" s="191" t="s">
        <v>75</v>
      </c>
      <c r="E216" s="192" t="s">
        <v>264</v>
      </c>
      <c r="F216" s="192" t="s">
        <v>265</v>
      </c>
      <c r="G216" s="190"/>
      <c r="H216" s="190"/>
      <c r="I216" s="193"/>
      <c r="J216" s="194">
        <f>BK216</f>
        <v>0</v>
      </c>
      <c r="K216" s="190"/>
      <c r="L216" s="195"/>
      <c r="M216" s="196"/>
      <c r="N216" s="197"/>
      <c r="O216" s="197"/>
      <c r="P216" s="198">
        <f>P217+P237+P249+P261+P279+P296+P307</f>
        <v>0</v>
      </c>
      <c r="Q216" s="197"/>
      <c r="R216" s="198">
        <f>R217+R237+R249+R261+R279+R296+R307</f>
        <v>0.30856852999999995</v>
      </c>
      <c r="S216" s="197"/>
      <c r="T216" s="199">
        <f>T217+T237+T249+T261+T279+T296+T307</f>
        <v>0.27061194999999999</v>
      </c>
      <c r="AR216" s="200" t="s">
        <v>86</v>
      </c>
      <c r="AT216" s="201" t="s">
        <v>75</v>
      </c>
      <c r="AU216" s="201" t="s">
        <v>76</v>
      </c>
      <c r="AY216" s="200" t="s">
        <v>184</v>
      </c>
      <c r="BK216" s="202">
        <f>BK217+BK237+BK249+BK261+BK279+BK296+BK307</f>
        <v>0</v>
      </c>
    </row>
    <row r="217" spans="1:65" s="12" customFormat="1" ht="22.9" customHeight="1">
      <c r="B217" s="189"/>
      <c r="C217" s="190"/>
      <c r="D217" s="191" t="s">
        <v>75</v>
      </c>
      <c r="E217" s="203" t="s">
        <v>525</v>
      </c>
      <c r="F217" s="203" t="s">
        <v>526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SUM(P218:P236)</f>
        <v>0</v>
      </c>
      <c r="Q217" s="197"/>
      <c r="R217" s="198">
        <f>SUM(R218:R236)</f>
        <v>5.0116399999999998E-2</v>
      </c>
      <c r="S217" s="197"/>
      <c r="T217" s="199">
        <f>SUM(T218:T236)</f>
        <v>2.1440000000000001E-2</v>
      </c>
      <c r="AR217" s="200" t="s">
        <v>86</v>
      </c>
      <c r="AT217" s="201" t="s">
        <v>75</v>
      </c>
      <c r="AU217" s="201" t="s">
        <v>84</v>
      </c>
      <c r="AY217" s="200" t="s">
        <v>184</v>
      </c>
      <c r="BK217" s="202">
        <f>SUM(BK218:BK236)</f>
        <v>0</v>
      </c>
    </row>
    <row r="218" spans="1:65" s="2" customFormat="1" ht="21.75" customHeight="1">
      <c r="A218" s="34"/>
      <c r="B218" s="35"/>
      <c r="C218" s="205" t="s">
        <v>538</v>
      </c>
      <c r="D218" s="205" t="s">
        <v>187</v>
      </c>
      <c r="E218" s="206" t="s">
        <v>527</v>
      </c>
      <c r="F218" s="207" t="s">
        <v>528</v>
      </c>
      <c r="G218" s="208" t="s">
        <v>190</v>
      </c>
      <c r="H218" s="209">
        <v>5.36</v>
      </c>
      <c r="I218" s="210"/>
      <c r="J218" s="211">
        <f>ROUND(I218*H218,2)</f>
        <v>0</v>
      </c>
      <c r="K218" s="212"/>
      <c r="L218" s="39"/>
      <c r="M218" s="213" t="s">
        <v>1</v>
      </c>
      <c r="N218" s="214" t="s">
        <v>41</v>
      </c>
      <c r="O218" s="71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128</v>
      </c>
      <c r="AT218" s="217" t="s">
        <v>187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1315</v>
      </c>
    </row>
    <row r="219" spans="1:65" s="13" customFormat="1" ht="11.25">
      <c r="B219" s="219"/>
      <c r="C219" s="220"/>
      <c r="D219" s="221" t="s">
        <v>193</v>
      </c>
      <c r="E219" s="222" t="s">
        <v>1</v>
      </c>
      <c r="F219" s="223" t="s">
        <v>137</v>
      </c>
      <c r="G219" s="220"/>
      <c r="H219" s="224">
        <v>5.36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193</v>
      </c>
      <c r="AU219" s="230" t="s">
        <v>86</v>
      </c>
      <c r="AV219" s="13" t="s">
        <v>86</v>
      </c>
      <c r="AW219" s="13" t="s">
        <v>32</v>
      </c>
      <c r="AX219" s="13" t="s">
        <v>84</v>
      </c>
      <c r="AY219" s="230" t="s">
        <v>184</v>
      </c>
    </row>
    <row r="220" spans="1:65" s="2" customFormat="1" ht="16.5" customHeight="1">
      <c r="A220" s="34"/>
      <c r="B220" s="35"/>
      <c r="C220" s="231" t="s">
        <v>541</v>
      </c>
      <c r="D220" s="231" t="s">
        <v>225</v>
      </c>
      <c r="E220" s="232" t="s">
        <v>530</v>
      </c>
      <c r="F220" s="233" t="s">
        <v>531</v>
      </c>
      <c r="G220" s="234" t="s">
        <v>243</v>
      </c>
      <c r="H220" s="235">
        <v>2E-3</v>
      </c>
      <c r="I220" s="236"/>
      <c r="J220" s="237">
        <f>ROUND(I220*H220,2)</f>
        <v>0</v>
      </c>
      <c r="K220" s="238"/>
      <c r="L220" s="239"/>
      <c r="M220" s="240" t="s">
        <v>1</v>
      </c>
      <c r="N220" s="241" t="s">
        <v>41</v>
      </c>
      <c r="O220" s="71"/>
      <c r="P220" s="215">
        <f>O220*H220</f>
        <v>0</v>
      </c>
      <c r="Q220" s="215">
        <v>1</v>
      </c>
      <c r="R220" s="215">
        <f>Q220*H220</f>
        <v>2E-3</v>
      </c>
      <c r="S220" s="215">
        <v>0</v>
      </c>
      <c r="T220" s="21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7" t="s">
        <v>280</v>
      </c>
      <c r="AT220" s="217" t="s">
        <v>225</v>
      </c>
      <c r="AU220" s="217" t="s">
        <v>86</v>
      </c>
      <c r="AY220" s="17" t="s">
        <v>184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128</v>
      </c>
      <c r="BM220" s="217" t="s">
        <v>1316</v>
      </c>
    </row>
    <row r="221" spans="1:65" s="13" customFormat="1" ht="11.25">
      <c r="B221" s="219"/>
      <c r="C221" s="220"/>
      <c r="D221" s="221" t="s">
        <v>193</v>
      </c>
      <c r="E221" s="220"/>
      <c r="F221" s="223" t="s">
        <v>1205</v>
      </c>
      <c r="G221" s="220"/>
      <c r="H221" s="224">
        <v>2E-3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193</v>
      </c>
      <c r="AU221" s="230" t="s">
        <v>86</v>
      </c>
      <c r="AV221" s="13" t="s">
        <v>86</v>
      </c>
      <c r="AW221" s="13" t="s">
        <v>4</v>
      </c>
      <c r="AX221" s="13" t="s">
        <v>84</v>
      </c>
      <c r="AY221" s="230" t="s">
        <v>184</v>
      </c>
    </row>
    <row r="222" spans="1:65" s="2" customFormat="1" ht="21.75" customHeight="1">
      <c r="A222" s="34"/>
      <c r="B222" s="35"/>
      <c r="C222" s="205" t="s">
        <v>545</v>
      </c>
      <c r="D222" s="205" t="s">
        <v>187</v>
      </c>
      <c r="E222" s="206" t="s">
        <v>534</v>
      </c>
      <c r="F222" s="207" t="s">
        <v>535</v>
      </c>
      <c r="G222" s="208" t="s">
        <v>190</v>
      </c>
      <c r="H222" s="209">
        <v>1.82</v>
      </c>
      <c r="I222" s="210"/>
      <c r="J222" s="211">
        <f>ROUND(I222*H222,2)</f>
        <v>0</v>
      </c>
      <c r="K222" s="212"/>
      <c r="L222" s="39"/>
      <c r="M222" s="213" t="s">
        <v>1</v>
      </c>
      <c r="N222" s="214" t="s">
        <v>41</v>
      </c>
      <c r="O222" s="71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128</v>
      </c>
      <c r="AT222" s="217" t="s">
        <v>187</v>
      </c>
      <c r="AU222" s="217" t="s">
        <v>86</v>
      </c>
      <c r="AY222" s="17" t="s">
        <v>184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128</v>
      </c>
      <c r="BM222" s="217" t="s">
        <v>1317</v>
      </c>
    </row>
    <row r="223" spans="1:65" s="13" customFormat="1" ht="11.25">
      <c r="B223" s="219"/>
      <c r="C223" s="220"/>
      <c r="D223" s="221" t="s">
        <v>193</v>
      </c>
      <c r="E223" s="222" t="s">
        <v>1</v>
      </c>
      <c r="F223" s="223" t="s">
        <v>537</v>
      </c>
      <c r="G223" s="220"/>
      <c r="H223" s="224">
        <v>1.82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193</v>
      </c>
      <c r="AU223" s="230" t="s">
        <v>86</v>
      </c>
      <c r="AV223" s="13" t="s">
        <v>86</v>
      </c>
      <c r="AW223" s="13" t="s">
        <v>32</v>
      </c>
      <c r="AX223" s="13" t="s">
        <v>84</v>
      </c>
      <c r="AY223" s="230" t="s">
        <v>184</v>
      </c>
    </row>
    <row r="224" spans="1:65" s="2" customFormat="1" ht="16.5" customHeight="1">
      <c r="A224" s="34"/>
      <c r="B224" s="35"/>
      <c r="C224" s="231" t="s">
        <v>549</v>
      </c>
      <c r="D224" s="231" t="s">
        <v>225</v>
      </c>
      <c r="E224" s="232" t="s">
        <v>530</v>
      </c>
      <c r="F224" s="233" t="s">
        <v>531</v>
      </c>
      <c r="G224" s="234" t="s">
        <v>243</v>
      </c>
      <c r="H224" s="235">
        <v>1E-3</v>
      </c>
      <c r="I224" s="236"/>
      <c r="J224" s="237">
        <f>ROUND(I224*H224,2)</f>
        <v>0</v>
      </c>
      <c r="K224" s="238"/>
      <c r="L224" s="239"/>
      <c r="M224" s="240" t="s">
        <v>1</v>
      </c>
      <c r="N224" s="241" t="s">
        <v>41</v>
      </c>
      <c r="O224" s="71"/>
      <c r="P224" s="215">
        <f>O224*H224</f>
        <v>0</v>
      </c>
      <c r="Q224" s="215">
        <v>1</v>
      </c>
      <c r="R224" s="215">
        <f>Q224*H224</f>
        <v>1E-3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280</v>
      </c>
      <c r="AT224" s="217" t="s">
        <v>225</v>
      </c>
      <c r="AU224" s="217" t="s">
        <v>86</v>
      </c>
      <c r="AY224" s="17" t="s">
        <v>184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128</v>
      </c>
      <c r="BM224" s="217" t="s">
        <v>1318</v>
      </c>
    </row>
    <row r="225" spans="1:65" s="13" customFormat="1" ht="11.25">
      <c r="B225" s="219"/>
      <c r="C225" s="220"/>
      <c r="D225" s="221" t="s">
        <v>193</v>
      </c>
      <c r="E225" s="220"/>
      <c r="F225" s="223" t="s">
        <v>1208</v>
      </c>
      <c r="G225" s="220"/>
      <c r="H225" s="224">
        <v>1E-3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193</v>
      </c>
      <c r="AU225" s="230" t="s">
        <v>86</v>
      </c>
      <c r="AV225" s="13" t="s">
        <v>86</v>
      </c>
      <c r="AW225" s="13" t="s">
        <v>4</v>
      </c>
      <c r="AX225" s="13" t="s">
        <v>84</v>
      </c>
      <c r="AY225" s="230" t="s">
        <v>184</v>
      </c>
    </row>
    <row r="226" spans="1:65" s="2" customFormat="1" ht="16.5" customHeight="1">
      <c r="A226" s="34"/>
      <c r="B226" s="35"/>
      <c r="C226" s="205" t="s">
        <v>554</v>
      </c>
      <c r="D226" s="205" t="s">
        <v>187</v>
      </c>
      <c r="E226" s="206" t="s">
        <v>542</v>
      </c>
      <c r="F226" s="207" t="s">
        <v>543</v>
      </c>
      <c r="G226" s="208" t="s">
        <v>190</v>
      </c>
      <c r="H226" s="209">
        <v>5.36</v>
      </c>
      <c r="I226" s="210"/>
      <c r="J226" s="211">
        <f>ROUND(I226*H226,2)</f>
        <v>0</v>
      </c>
      <c r="K226" s="212"/>
      <c r="L226" s="39"/>
      <c r="M226" s="213" t="s">
        <v>1</v>
      </c>
      <c r="N226" s="214" t="s">
        <v>41</v>
      </c>
      <c r="O226" s="71"/>
      <c r="P226" s="215">
        <f>O226*H226</f>
        <v>0</v>
      </c>
      <c r="Q226" s="215">
        <v>0</v>
      </c>
      <c r="R226" s="215">
        <f>Q226*H226</f>
        <v>0</v>
      </c>
      <c r="S226" s="215">
        <v>4.0000000000000001E-3</v>
      </c>
      <c r="T226" s="216">
        <f>S226*H226</f>
        <v>2.1440000000000001E-2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128</v>
      </c>
      <c r="AT226" s="217" t="s">
        <v>187</v>
      </c>
      <c r="AU226" s="217" t="s">
        <v>86</v>
      </c>
      <c r="AY226" s="17" t="s">
        <v>184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128</v>
      </c>
      <c r="BM226" s="217" t="s">
        <v>1319</v>
      </c>
    </row>
    <row r="227" spans="1:65" s="13" customFormat="1" ht="11.25">
      <c r="B227" s="219"/>
      <c r="C227" s="220"/>
      <c r="D227" s="221" t="s">
        <v>193</v>
      </c>
      <c r="E227" s="222" t="s">
        <v>1</v>
      </c>
      <c r="F227" s="223" t="s">
        <v>137</v>
      </c>
      <c r="G227" s="220"/>
      <c r="H227" s="224">
        <v>5.36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193</v>
      </c>
      <c r="AU227" s="230" t="s">
        <v>86</v>
      </c>
      <c r="AV227" s="13" t="s">
        <v>86</v>
      </c>
      <c r="AW227" s="13" t="s">
        <v>32</v>
      </c>
      <c r="AX227" s="13" t="s">
        <v>84</v>
      </c>
      <c r="AY227" s="230" t="s">
        <v>184</v>
      </c>
    </row>
    <row r="228" spans="1:65" s="2" customFormat="1" ht="21.75" customHeight="1">
      <c r="A228" s="34"/>
      <c r="B228" s="35"/>
      <c r="C228" s="205" t="s">
        <v>558</v>
      </c>
      <c r="D228" s="205" t="s">
        <v>187</v>
      </c>
      <c r="E228" s="206" t="s">
        <v>546</v>
      </c>
      <c r="F228" s="207" t="s">
        <v>547</v>
      </c>
      <c r="G228" s="208" t="s">
        <v>190</v>
      </c>
      <c r="H228" s="209">
        <v>5.36</v>
      </c>
      <c r="I228" s="210"/>
      <c r="J228" s="211">
        <f>ROUND(I228*H228,2)</f>
        <v>0</v>
      </c>
      <c r="K228" s="212"/>
      <c r="L228" s="39"/>
      <c r="M228" s="213" t="s">
        <v>1</v>
      </c>
      <c r="N228" s="214" t="s">
        <v>41</v>
      </c>
      <c r="O228" s="71"/>
      <c r="P228" s="215">
        <f>O228*H228</f>
        <v>0</v>
      </c>
      <c r="Q228" s="215">
        <v>4.0000000000000002E-4</v>
      </c>
      <c r="R228" s="215">
        <f>Q228*H228</f>
        <v>2.1440000000000001E-3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128</v>
      </c>
      <c r="AT228" s="217" t="s">
        <v>187</v>
      </c>
      <c r="AU228" s="217" t="s">
        <v>86</v>
      </c>
      <c r="AY228" s="17" t="s">
        <v>184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128</v>
      </c>
      <c r="BM228" s="217" t="s">
        <v>1320</v>
      </c>
    </row>
    <row r="229" spans="1:65" s="13" customFormat="1" ht="11.25">
      <c r="B229" s="219"/>
      <c r="C229" s="220"/>
      <c r="D229" s="221" t="s">
        <v>193</v>
      </c>
      <c r="E229" s="222" t="s">
        <v>1</v>
      </c>
      <c r="F229" s="223" t="s">
        <v>137</v>
      </c>
      <c r="G229" s="220"/>
      <c r="H229" s="224">
        <v>5.36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193</v>
      </c>
      <c r="AU229" s="230" t="s">
        <v>86</v>
      </c>
      <c r="AV229" s="13" t="s">
        <v>86</v>
      </c>
      <c r="AW229" s="13" t="s">
        <v>32</v>
      </c>
      <c r="AX229" s="13" t="s">
        <v>84</v>
      </c>
      <c r="AY229" s="230" t="s">
        <v>184</v>
      </c>
    </row>
    <row r="230" spans="1:65" s="2" customFormat="1" ht="21.75" customHeight="1">
      <c r="A230" s="34"/>
      <c r="B230" s="35"/>
      <c r="C230" s="231" t="s">
        <v>561</v>
      </c>
      <c r="D230" s="231" t="s">
        <v>225</v>
      </c>
      <c r="E230" s="232" t="s">
        <v>550</v>
      </c>
      <c r="F230" s="233" t="s">
        <v>551</v>
      </c>
      <c r="G230" s="234" t="s">
        <v>190</v>
      </c>
      <c r="H230" s="235">
        <v>6.1639999999999997</v>
      </c>
      <c r="I230" s="236"/>
      <c r="J230" s="237">
        <f>ROUND(I230*H230,2)</f>
        <v>0</v>
      </c>
      <c r="K230" s="238"/>
      <c r="L230" s="239"/>
      <c r="M230" s="240" t="s">
        <v>1</v>
      </c>
      <c r="N230" s="241" t="s">
        <v>41</v>
      </c>
      <c r="O230" s="71"/>
      <c r="P230" s="215">
        <f>O230*H230</f>
        <v>0</v>
      </c>
      <c r="Q230" s="215">
        <v>5.3E-3</v>
      </c>
      <c r="R230" s="215">
        <f>Q230*H230</f>
        <v>3.2669199999999995E-2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280</v>
      </c>
      <c r="AT230" s="217" t="s">
        <v>225</v>
      </c>
      <c r="AU230" s="217" t="s">
        <v>86</v>
      </c>
      <c r="AY230" s="17" t="s">
        <v>184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128</v>
      </c>
      <c r="BM230" s="217" t="s">
        <v>1321</v>
      </c>
    </row>
    <row r="231" spans="1:65" s="13" customFormat="1" ht="11.25">
      <c r="B231" s="219"/>
      <c r="C231" s="220"/>
      <c r="D231" s="221" t="s">
        <v>193</v>
      </c>
      <c r="E231" s="220"/>
      <c r="F231" s="223" t="s">
        <v>1212</v>
      </c>
      <c r="G231" s="220"/>
      <c r="H231" s="224">
        <v>6.1639999999999997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193</v>
      </c>
      <c r="AU231" s="230" t="s">
        <v>86</v>
      </c>
      <c r="AV231" s="13" t="s">
        <v>86</v>
      </c>
      <c r="AW231" s="13" t="s">
        <v>4</v>
      </c>
      <c r="AX231" s="13" t="s">
        <v>84</v>
      </c>
      <c r="AY231" s="230" t="s">
        <v>184</v>
      </c>
    </row>
    <row r="232" spans="1:65" s="2" customFormat="1" ht="21.75" customHeight="1">
      <c r="A232" s="34"/>
      <c r="B232" s="35"/>
      <c r="C232" s="205" t="s">
        <v>568</v>
      </c>
      <c r="D232" s="205" t="s">
        <v>187</v>
      </c>
      <c r="E232" s="206" t="s">
        <v>555</v>
      </c>
      <c r="F232" s="207" t="s">
        <v>556</v>
      </c>
      <c r="G232" s="208" t="s">
        <v>190</v>
      </c>
      <c r="H232" s="209">
        <v>1.82</v>
      </c>
      <c r="I232" s="210"/>
      <c r="J232" s="211">
        <f>ROUND(I232*H232,2)</f>
        <v>0</v>
      </c>
      <c r="K232" s="212"/>
      <c r="L232" s="39"/>
      <c r="M232" s="213" t="s">
        <v>1</v>
      </c>
      <c r="N232" s="214" t="s">
        <v>41</v>
      </c>
      <c r="O232" s="71"/>
      <c r="P232" s="215">
        <f>O232*H232</f>
        <v>0</v>
      </c>
      <c r="Q232" s="215">
        <v>4.0000000000000002E-4</v>
      </c>
      <c r="R232" s="215">
        <f>Q232*H232</f>
        <v>7.2800000000000002E-4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128</v>
      </c>
      <c r="AT232" s="217" t="s">
        <v>187</v>
      </c>
      <c r="AU232" s="217" t="s">
        <v>86</v>
      </c>
      <c r="AY232" s="17" t="s">
        <v>184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128</v>
      </c>
      <c r="BM232" s="217" t="s">
        <v>1322</v>
      </c>
    </row>
    <row r="233" spans="1:65" s="13" customFormat="1" ht="11.25">
      <c r="B233" s="219"/>
      <c r="C233" s="220"/>
      <c r="D233" s="221" t="s">
        <v>193</v>
      </c>
      <c r="E233" s="222" t="s">
        <v>1</v>
      </c>
      <c r="F233" s="223" t="s">
        <v>537</v>
      </c>
      <c r="G233" s="220"/>
      <c r="H233" s="224">
        <v>1.82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193</v>
      </c>
      <c r="AU233" s="230" t="s">
        <v>86</v>
      </c>
      <c r="AV233" s="13" t="s">
        <v>86</v>
      </c>
      <c r="AW233" s="13" t="s">
        <v>32</v>
      </c>
      <c r="AX233" s="13" t="s">
        <v>84</v>
      </c>
      <c r="AY233" s="230" t="s">
        <v>184</v>
      </c>
    </row>
    <row r="234" spans="1:65" s="2" customFormat="1" ht="21.75" customHeight="1">
      <c r="A234" s="34"/>
      <c r="B234" s="35"/>
      <c r="C234" s="231" t="s">
        <v>572</v>
      </c>
      <c r="D234" s="231" t="s">
        <v>225</v>
      </c>
      <c r="E234" s="232" t="s">
        <v>550</v>
      </c>
      <c r="F234" s="233" t="s">
        <v>551</v>
      </c>
      <c r="G234" s="234" t="s">
        <v>190</v>
      </c>
      <c r="H234" s="235">
        <v>2.1840000000000002</v>
      </c>
      <c r="I234" s="236"/>
      <c r="J234" s="237">
        <f>ROUND(I234*H234,2)</f>
        <v>0</v>
      </c>
      <c r="K234" s="238"/>
      <c r="L234" s="239"/>
      <c r="M234" s="240" t="s">
        <v>1</v>
      </c>
      <c r="N234" s="241" t="s">
        <v>41</v>
      </c>
      <c r="O234" s="71"/>
      <c r="P234" s="215">
        <f>O234*H234</f>
        <v>0</v>
      </c>
      <c r="Q234" s="215">
        <v>5.3E-3</v>
      </c>
      <c r="R234" s="215">
        <f>Q234*H234</f>
        <v>1.1575200000000001E-2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280</v>
      </c>
      <c r="AT234" s="217" t="s">
        <v>225</v>
      </c>
      <c r="AU234" s="217" t="s">
        <v>86</v>
      </c>
      <c r="AY234" s="17" t="s">
        <v>184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128</v>
      </c>
      <c r="BM234" s="217" t="s">
        <v>1323</v>
      </c>
    </row>
    <row r="235" spans="1:65" s="13" customFormat="1" ht="11.25">
      <c r="B235" s="219"/>
      <c r="C235" s="220"/>
      <c r="D235" s="221" t="s">
        <v>193</v>
      </c>
      <c r="E235" s="220"/>
      <c r="F235" s="223" t="s">
        <v>1215</v>
      </c>
      <c r="G235" s="220"/>
      <c r="H235" s="224">
        <v>2.1840000000000002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193</v>
      </c>
      <c r="AU235" s="230" t="s">
        <v>86</v>
      </c>
      <c r="AV235" s="13" t="s">
        <v>86</v>
      </c>
      <c r="AW235" s="13" t="s">
        <v>4</v>
      </c>
      <c r="AX235" s="13" t="s">
        <v>84</v>
      </c>
      <c r="AY235" s="230" t="s">
        <v>184</v>
      </c>
    </row>
    <row r="236" spans="1:65" s="2" customFormat="1" ht="21.75" customHeight="1">
      <c r="A236" s="34"/>
      <c r="B236" s="35"/>
      <c r="C236" s="205" t="s">
        <v>577</v>
      </c>
      <c r="D236" s="205" t="s">
        <v>187</v>
      </c>
      <c r="E236" s="206" t="s">
        <v>562</v>
      </c>
      <c r="F236" s="207" t="s">
        <v>563</v>
      </c>
      <c r="G236" s="208" t="s">
        <v>564</v>
      </c>
      <c r="H236" s="256"/>
      <c r="I236" s="210"/>
      <c r="J236" s="211">
        <f>ROUND(I236*H236,2)</f>
        <v>0</v>
      </c>
      <c r="K236" s="212"/>
      <c r="L236" s="39"/>
      <c r="M236" s="213" t="s">
        <v>1</v>
      </c>
      <c r="N236" s="214" t="s">
        <v>41</v>
      </c>
      <c r="O236" s="71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128</v>
      </c>
      <c r="AT236" s="217" t="s">
        <v>187</v>
      </c>
      <c r="AU236" s="217" t="s">
        <v>86</v>
      </c>
      <c r="AY236" s="17" t="s">
        <v>184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128</v>
      </c>
      <c r="BM236" s="217" t="s">
        <v>1324</v>
      </c>
    </row>
    <row r="237" spans="1:65" s="12" customFormat="1" ht="22.9" customHeight="1">
      <c r="B237" s="189"/>
      <c r="C237" s="190"/>
      <c r="D237" s="191" t="s">
        <v>75</v>
      </c>
      <c r="E237" s="203" t="s">
        <v>566</v>
      </c>
      <c r="F237" s="203" t="s">
        <v>567</v>
      </c>
      <c r="G237" s="190"/>
      <c r="H237" s="190"/>
      <c r="I237" s="193"/>
      <c r="J237" s="204">
        <f>BK237</f>
        <v>0</v>
      </c>
      <c r="K237" s="190"/>
      <c r="L237" s="195"/>
      <c r="M237" s="196"/>
      <c r="N237" s="197"/>
      <c r="O237" s="197"/>
      <c r="P237" s="198">
        <f>SUM(P238:P248)</f>
        <v>0</v>
      </c>
      <c r="Q237" s="197"/>
      <c r="R237" s="198">
        <f>SUM(R238:R248)</f>
        <v>2.2312599999999998E-2</v>
      </c>
      <c r="S237" s="197"/>
      <c r="T237" s="199">
        <f>SUM(T238:T248)</f>
        <v>0</v>
      </c>
      <c r="AR237" s="200" t="s">
        <v>86</v>
      </c>
      <c r="AT237" s="201" t="s">
        <v>75</v>
      </c>
      <c r="AU237" s="201" t="s">
        <v>84</v>
      </c>
      <c r="AY237" s="200" t="s">
        <v>184</v>
      </c>
      <c r="BK237" s="202">
        <f>SUM(BK238:BK248)</f>
        <v>0</v>
      </c>
    </row>
    <row r="238" spans="1:65" s="2" customFormat="1" ht="21.75" customHeight="1">
      <c r="A238" s="34"/>
      <c r="B238" s="35"/>
      <c r="C238" s="205" t="s">
        <v>581</v>
      </c>
      <c r="D238" s="205" t="s">
        <v>187</v>
      </c>
      <c r="E238" s="206" t="s">
        <v>569</v>
      </c>
      <c r="F238" s="207" t="s">
        <v>570</v>
      </c>
      <c r="G238" s="208" t="s">
        <v>190</v>
      </c>
      <c r="H238" s="209">
        <v>5.36</v>
      </c>
      <c r="I238" s="210"/>
      <c r="J238" s="211">
        <f>ROUND(I238*H238,2)</f>
        <v>0</v>
      </c>
      <c r="K238" s="212"/>
      <c r="L238" s="39"/>
      <c r="M238" s="213" t="s">
        <v>1</v>
      </c>
      <c r="N238" s="214" t="s">
        <v>41</v>
      </c>
      <c r="O238" s="71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128</v>
      </c>
      <c r="AT238" s="217" t="s">
        <v>187</v>
      </c>
      <c r="AU238" s="217" t="s">
        <v>86</v>
      </c>
      <c r="AY238" s="17" t="s">
        <v>184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128</v>
      </c>
      <c r="BM238" s="217" t="s">
        <v>1325</v>
      </c>
    </row>
    <row r="239" spans="1:65" s="13" customFormat="1" ht="11.25">
      <c r="B239" s="219"/>
      <c r="C239" s="220"/>
      <c r="D239" s="221" t="s">
        <v>193</v>
      </c>
      <c r="E239" s="222" t="s">
        <v>1</v>
      </c>
      <c r="F239" s="223" t="s">
        <v>137</v>
      </c>
      <c r="G239" s="220"/>
      <c r="H239" s="224">
        <v>5.36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193</v>
      </c>
      <c r="AU239" s="230" t="s">
        <v>86</v>
      </c>
      <c r="AV239" s="13" t="s">
        <v>86</v>
      </c>
      <c r="AW239" s="13" t="s">
        <v>32</v>
      </c>
      <c r="AX239" s="13" t="s">
        <v>84</v>
      </c>
      <c r="AY239" s="230" t="s">
        <v>184</v>
      </c>
    </row>
    <row r="240" spans="1:65" s="2" customFormat="1" ht="16.5" customHeight="1">
      <c r="A240" s="34"/>
      <c r="B240" s="35"/>
      <c r="C240" s="231" t="s">
        <v>585</v>
      </c>
      <c r="D240" s="231" t="s">
        <v>225</v>
      </c>
      <c r="E240" s="232" t="s">
        <v>573</v>
      </c>
      <c r="F240" s="233" t="s">
        <v>574</v>
      </c>
      <c r="G240" s="234" t="s">
        <v>190</v>
      </c>
      <c r="H240" s="235">
        <v>10.933999999999999</v>
      </c>
      <c r="I240" s="236"/>
      <c r="J240" s="237">
        <f>ROUND(I240*H240,2)</f>
        <v>0</v>
      </c>
      <c r="K240" s="238"/>
      <c r="L240" s="239"/>
      <c r="M240" s="240" t="s">
        <v>1</v>
      </c>
      <c r="N240" s="241" t="s">
        <v>41</v>
      </c>
      <c r="O240" s="71"/>
      <c r="P240" s="215">
        <f>O240*H240</f>
        <v>0</v>
      </c>
      <c r="Q240" s="215">
        <v>1.8E-3</v>
      </c>
      <c r="R240" s="215">
        <f>Q240*H240</f>
        <v>1.9681199999999999E-2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280</v>
      </c>
      <c r="AT240" s="217" t="s">
        <v>225</v>
      </c>
      <c r="AU240" s="217" t="s">
        <v>86</v>
      </c>
      <c r="AY240" s="17" t="s">
        <v>184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128</v>
      </c>
      <c r="BM240" s="217" t="s">
        <v>1326</v>
      </c>
    </row>
    <row r="241" spans="1:65" s="13" customFormat="1" ht="11.25">
      <c r="B241" s="219"/>
      <c r="C241" s="220"/>
      <c r="D241" s="221" t="s">
        <v>193</v>
      </c>
      <c r="E241" s="220"/>
      <c r="F241" s="223" t="s">
        <v>1219</v>
      </c>
      <c r="G241" s="220"/>
      <c r="H241" s="224">
        <v>10.933999999999999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193</v>
      </c>
      <c r="AU241" s="230" t="s">
        <v>86</v>
      </c>
      <c r="AV241" s="13" t="s">
        <v>86</v>
      </c>
      <c r="AW241" s="13" t="s">
        <v>4</v>
      </c>
      <c r="AX241" s="13" t="s">
        <v>84</v>
      </c>
      <c r="AY241" s="230" t="s">
        <v>184</v>
      </c>
    </row>
    <row r="242" spans="1:65" s="2" customFormat="1" ht="16.5" customHeight="1">
      <c r="A242" s="34"/>
      <c r="B242" s="35"/>
      <c r="C242" s="205" t="s">
        <v>590</v>
      </c>
      <c r="D242" s="205" t="s">
        <v>187</v>
      </c>
      <c r="E242" s="206" t="s">
        <v>578</v>
      </c>
      <c r="F242" s="207" t="s">
        <v>579</v>
      </c>
      <c r="G242" s="208" t="s">
        <v>340</v>
      </c>
      <c r="H242" s="209">
        <v>9.1</v>
      </c>
      <c r="I242" s="210"/>
      <c r="J242" s="211">
        <f>ROUND(I242*H242,2)</f>
        <v>0</v>
      </c>
      <c r="K242" s="212"/>
      <c r="L242" s="39"/>
      <c r="M242" s="213" t="s">
        <v>1</v>
      </c>
      <c r="N242" s="214" t="s">
        <v>41</v>
      </c>
      <c r="O242" s="71"/>
      <c r="P242" s="215">
        <f>O242*H242</f>
        <v>0</v>
      </c>
      <c r="Q242" s="215">
        <v>3.0000000000000001E-5</v>
      </c>
      <c r="R242" s="215">
        <f>Q242*H242</f>
        <v>2.7300000000000002E-4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128</v>
      </c>
      <c r="AT242" s="217" t="s">
        <v>187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1327</v>
      </c>
    </row>
    <row r="243" spans="1:65" s="13" customFormat="1" ht="11.25">
      <c r="B243" s="219"/>
      <c r="C243" s="220"/>
      <c r="D243" s="221" t="s">
        <v>193</v>
      </c>
      <c r="E243" s="222" t="s">
        <v>1</v>
      </c>
      <c r="F243" s="223" t="s">
        <v>416</v>
      </c>
      <c r="G243" s="220"/>
      <c r="H243" s="224">
        <v>9.1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193</v>
      </c>
      <c r="AU243" s="230" t="s">
        <v>86</v>
      </c>
      <c r="AV243" s="13" t="s">
        <v>86</v>
      </c>
      <c r="AW243" s="13" t="s">
        <v>32</v>
      </c>
      <c r="AX243" s="13" t="s">
        <v>84</v>
      </c>
      <c r="AY243" s="230" t="s">
        <v>184</v>
      </c>
    </row>
    <row r="244" spans="1:65" s="2" customFormat="1" ht="21.75" customHeight="1">
      <c r="A244" s="34"/>
      <c r="B244" s="35"/>
      <c r="C244" s="205" t="s">
        <v>596</v>
      </c>
      <c r="D244" s="205" t="s">
        <v>187</v>
      </c>
      <c r="E244" s="206" t="s">
        <v>582</v>
      </c>
      <c r="F244" s="207" t="s">
        <v>583</v>
      </c>
      <c r="G244" s="208" t="s">
        <v>190</v>
      </c>
      <c r="H244" s="209">
        <v>5.36</v>
      </c>
      <c r="I244" s="210"/>
      <c r="J244" s="211">
        <f>ROUND(I244*H244,2)</f>
        <v>0</v>
      </c>
      <c r="K244" s="212"/>
      <c r="L244" s="39"/>
      <c r="M244" s="213" t="s">
        <v>1</v>
      </c>
      <c r="N244" s="214" t="s">
        <v>41</v>
      </c>
      <c r="O244" s="71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128</v>
      </c>
      <c r="AT244" s="217" t="s">
        <v>187</v>
      </c>
      <c r="AU244" s="217" t="s">
        <v>86</v>
      </c>
      <c r="AY244" s="17" t="s">
        <v>184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128</v>
      </c>
      <c r="BM244" s="217" t="s">
        <v>1328</v>
      </c>
    </row>
    <row r="245" spans="1:65" s="13" customFormat="1" ht="11.25">
      <c r="B245" s="219"/>
      <c r="C245" s="220"/>
      <c r="D245" s="221" t="s">
        <v>193</v>
      </c>
      <c r="E245" s="222" t="s">
        <v>1</v>
      </c>
      <c r="F245" s="223" t="s">
        <v>137</v>
      </c>
      <c r="G245" s="220"/>
      <c r="H245" s="224">
        <v>5.36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193</v>
      </c>
      <c r="AU245" s="230" t="s">
        <v>86</v>
      </c>
      <c r="AV245" s="13" t="s">
        <v>86</v>
      </c>
      <c r="AW245" s="13" t="s">
        <v>32</v>
      </c>
      <c r="AX245" s="13" t="s">
        <v>84</v>
      </c>
      <c r="AY245" s="230" t="s">
        <v>184</v>
      </c>
    </row>
    <row r="246" spans="1:65" s="2" customFormat="1" ht="21.75" customHeight="1">
      <c r="A246" s="34"/>
      <c r="B246" s="35"/>
      <c r="C246" s="231" t="s">
        <v>600</v>
      </c>
      <c r="D246" s="231" t="s">
        <v>225</v>
      </c>
      <c r="E246" s="232" t="s">
        <v>586</v>
      </c>
      <c r="F246" s="233" t="s">
        <v>587</v>
      </c>
      <c r="G246" s="234" t="s">
        <v>190</v>
      </c>
      <c r="H246" s="235">
        <v>5.8959999999999999</v>
      </c>
      <c r="I246" s="236"/>
      <c r="J246" s="237">
        <f>ROUND(I246*H246,2)</f>
        <v>0</v>
      </c>
      <c r="K246" s="238"/>
      <c r="L246" s="239"/>
      <c r="M246" s="240" t="s">
        <v>1</v>
      </c>
      <c r="N246" s="241" t="s">
        <v>41</v>
      </c>
      <c r="O246" s="71"/>
      <c r="P246" s="215">
        <f>O246*H246</f>
        <v>0</v>
      </c>
      <c r="Q246" s="215">
        <v>4.0000000000000002E-4</v>
      </c>
      <c r="R246" s="215">
        <f>Q246*H246</f>
        <v>2.3584000000000001E-3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280</v>
      </c>
      <c r="AT246" s="217" t="s">
        <v>225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1329</v>
      </c>
    </row>
    <row r="247" spans="1:65" s="13" customFormat="1" ht="11.25">
      <c r="B247" s="219"/>
      <c r="C247" s="220"/>
      <c r="D247" s="221" t="s">
        <v>193</v>
      </c>
      <c r="E247" s="220"/>
      <c r="F247" s="223" t="s">
        <v>1223</v>
      </c>
      <c r="G247" s="220"/>
      <c r="H247" s="224">
        <v>5.8959999999999999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193</v>
      </c>
      <c r="AU247" s="230" t="s">
        <v>86</v>
      </c>
      <c r="AV247" s="13" t="s">
        <v>86</v>
      </c>
      <c r="AW247" s="13" t="s">
        <v>4</v>
      </c>
      <c r="AX247" s="13" t="s">
        <v>84</v>
      </c>
      <c r="AY247" s="230" t="s">
        <v>184</v>
      </c>
    </row>
    <row r="248" spans="1:65" s="2" customFormat="1" ht="21.75" customHeight="1">
      <c r="A248" s="34"/>
      <c r="B248" s="35"/>
      <c r="C248" s="205" t="s">
        <v>604</v>
      </c>
      <c r="D248" s="205" t="s">
        <v>187</v>
      </c>
      <c r="E248" s="206" t="s">
        <v>591</v>
      </c>
      <c r="F248" s="207" t="s">
        <v>592</v>
      </c>
      <c r="G248" s="208" t="s">
        <v>564</v>
      </c>
      <c r="H248" s="256"/>
      <c r="I248" s="210"/>
      <c r="J248" s="211">
        <f>ROUND(I248*H248,2)</f>
        <v>0</v>
      </c>
      <c r="K248" s="212"/>
      <c r="L248" s="39"/>
      <c r="M248" s="213" t="s">
        <v>1</v>
      </c>
      <c r="N248" s="214" t="s">
        <v>41</v>
      </c>
      <c r="O248" s="71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128</v>
      </c>
      <c r="AT248" s="217" t="s">
        <v>187</v>
      </c>
      <c r="AU248" s="217" t="s">
        <v>86</v>
      </c>
      <c r="AY248" s="17" t="s">
        <v>184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128</v>
      </c>
      <c r="BM248" s="217" t="s">
        <v>1330</v>
      </c>
    </row>
    <row r="249" spans="1:65" s="12" customFormat="1" ht="22.9" customHeight="1">
      <c r="B249" s="189"/>
      <c r="C249" s="190"/>
      <c r="D249" s="191" t="s">
        <v>75</v>
      </c>
      <c r="E249" s="203" t="s">
        <v>594</v>
      </c>
      <c r="F249" s="203" t="s">
        <v>595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SUM(P250:P260)</f>
        <v>0</v>
      </c>
      <c r="Q249" s="197"/>
      <c r="R249" s="198">
        <f>SUM(R250:R260)</f>
        <v>1.933E-2</v>
      </c>
      <c r="S249" s="197"/>
      <c r="T249" s="199">
        <f>SUM(T250:T260)</f>
        <v>0</v>
      </c>
      <c r="AR249" s="200" t="s">
        <v>86</v>
      </c>
      <c r="AT249" s="201" t="s">
        <v>75</v>
      </c>
      <c r="AU249" s="201" t="s">
        <v>84</v>
      </c>
      <c r="AY249" s="200" t="s">
        <v>184</v>
      </c>
      <c r="BK249" s="202">
        <f>SUM(BK250:BK260)</f>
        <v>0</v>
      </c>
    </row>
    <row r="250" spans="1:65" s="2" customFormat="1" ht="21.75" customHeight="1">
      <c r="A250" s="34"/>
      <c r="B250" s="35"/>
      <c r="C250" s="205" t="s">
        <v>608</v>
      </c>
      <c r="D250" s="205" t="s">
        <v>187</v>
      </c>
      <c r="E250" s="206" t="s">
        <v>902</v>
      </c>
      <c r="F250" s="207" t="s">
        <v>903</v>
      </c>
      <c r="G250" s="208" t="s">
        <v>340</v>
      </c>
      <c r="H250" s="209">
        <v>4.8</v>
      </c>
      <c r="I250" s="210"/>
      <c r="J250" s="211">
        <f>ROUND(I250*H250,2)</f>
        <v>0</v>
      </c>
      <c r="K250" s="212"/>
      <c r="L250" s="39"/>
      <c r="M250" s="213" t="s">
        <v>1</v>
      </c>
      <c r="N250" s="214" t="s">
        <v>41</v>
      </c>
      <c r="O250" s="71"/>
      <c r="P250" s="215">
        <f>O250*H250</f>
        <v>0</v>
      </c>
      <c r="Q250" s="215">
        <v>1.1E-4</v>
      </c>
      <c r="R250" s="215">
        <f>Q250*H250</f>
        <v>5.2800000000000004E-4</v>
      </c>
      <c r="S250" s="215">
        <v>0</v>
      </c>
      <c r="T250" s="21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7" t="s">
        <v>128</v>
      </c>
      <c r="AT250" s="217" t="s">
        <v>187</v>
      </c>
      <c r="AU250" s="217" t="s">
        <v>86</v>
      </c>
      <c r="AY250" s="17" t="s">
        <v>184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128</v>
      </c>
      <c r="BM250" s="217" t="s">
        <v>1331</v>
      </c>
    </row>
    <row r="251" spans="1:65" s="13" customFormat="1" ht="11.25">
      <c r="B251" s="219"/>
      <c r="C251" s="220"/>
      <c r="D251" s="221" t="s">
        <v>193</v>
      </c>
      <c r="E251" s="222" t="s">
        <v>1</v>
      </c>
      <c r="F251" s="223" t="s">
        <v>1332</v>
      </c>
      <c r="G251" s="220"/>
      <c r="H251" s="224">
        <v>4.8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193</v>
      </c>
      <c r="AU251" s="230" t="s">
        <v>86</v>
      </c>
      <c r="AV251" s="13" t="s">
        <v>86</v>
      </c>
      <c r="AW251" s="13" t="s">
        <v>32</v>
      </c>
      <c r="AX251" s="13" t="s">
        <v>84</v>
      </c>
      <c r="AY251" s="230" t="s">
        <v>184</v>
      </c>
    </row>
    <row r="252" spans="1:65" s="2" customFormat="1" ht="16.5" customHeight="1">
      <c r="A252" s="34"/>
      <c r="B252" s="35"/>
      <c r="C252" s="205" t="s">
        <v>610</v>
      </c>
      <c r="D252" s="205" t="s">
        <v>187</v>
      </c>
      <c r="E252" s="206" t="s">
        <v>906</v>
      </c>
      <c r="F252" s="207" t="s">
        <v>907</v>
      </c>
      <c r="G252" s="208" t="s">
        <v>190</v>
      </c>
      <c r="H252" s="209">
        <v>1.6</v>
      </c>
      <c r="I252" s="210"/>
      <c r="J252" s="211">
        <f>ROUND(I252*H252,2)</f>
        <v>0</v>
      </c>
      <c r="K252" s="212"/>
      <c r="L252" s="39"/>
      <c r="M252" s="213" t="s">
        <v>1</v>
      </c>
      <c r="N252" s="214" t="s">
        <v>41</v>
      </c>
      <c r="O252" s="71"/>
      <c r="P252" s="215">
        <f>O252*H252</f>
        <v>0</v>
      </c>
      <c r="Q252" s="215">
        <v>1E-4</v>
      </c>
      <c r="R252" s="215">
        <f>Q252*H252</f>
        <v>1.6000000000000001E-4</v>
      </c>
      <c r="S252" s="215">
        <v>0</v>
      </c>
      <c r="T252" s="21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7" t="s">
        <v>128</v>
      </c>
      <c r="AT252" s="217" t="s">
        <v>187</v>
      </c>
      <c r="AU252" s="217" t="s">
        <v>86</v>
      </c>
      <c r="AY252" s="17" t="s">
        <v>184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128</v>
      </c>
      <c r="BM252" s="217" t="s">
        <v>1333</v>
      </c>
    </row>
    <row r="253" spans="1:65" s="13" customFormat="1" ht="11.25">
      <c r="B253" s="219"/>
      <c r="C253" s="220"/>
      <c r="D253" s="221" t="s">
        <v>193</v>
      </c>
      <c r="E253" s="222" t="s">
        <v>1</v>
      </c>
      <c r="F253" s="223" t="s">
        <v>876</v>
      </c>
      <c r="G253" s="220"/>
      <c r="H253" s="224">
        <v>1.6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193</v>
      </c>
      <c r="AU253" s="230" t="s">
        <v>86</v>
      </c>
      <c r="AV253" s="13" t="s">
        <v>86</v>
      </c>
      <c r="AW253" s="13" t="s">
        <v>32</v>
      </c>
      <c r="AX253" s="13" t="s">
        <v>84</v>
      </c>
      <c r="AY253" s="230" t="s">
        <v>184</v>
      </c>
    </row>
    <row r="254" spans="1:65" s="2" customFormat="1" ht="16.5" customHeight="1">
      <c r="A254" s="34"/>
      <c r="B254" s="35"/>
      <c r="C254" s="205" t="s">
        <v>612</v>
      </c>
      <c r="D254" s="205" t="s">
        <v>187</v>
      </c>
      <c r="E254" s="206" t="s">
        <v>909</v>
      </c>
      <c r="F254" s="207" t="s">
        <v>910</v>
      </c>
      <c r="G254" s="208" t="s">
        <v>190</v>
      </c>
      <c r="H254" s="209">
        <v>1.6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7.2000000000000005E-4</v>
      </c>
      <c r="R254" s="215">
        <f>Q254*H254</f>
        <v>1.152E-3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1334</v>
      </c>
    </row>
    <row r="255" spans="1:65" s="13" customFormat="1" ht="11.25">
      <c r="B255" s="219"/>
      <c r="C255" s="220"/>
      <c r="D255" s="221" t="s">
        <v>193</v>
      </c>
      <c r="E255" s="222" t="s">
        <v>876</v>
      </c>
      <c r="F255" s="223" t="s">
        <v>1335</v>
      </c>
      <c r="G255" s="220"/>
      <c r="H255" s="224">
        <v>1.6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16.5" customHeight="1">
      <c r="A256" s="34"/>
      <c r="B256" s="35"/>
      <c r="C256" s="231" t="s">
        <v>614</v>
      </c>
      <c r="D256" s="231" t="s">
        <v>225</v>
      </c>
      <c r="E256" s="232" t="s">
        <v>913</v>
      </c>
      <c r="F256" s="233" t="s">
        <v>914</v>
      </c>
      <c r="G256" s="234" t="s">
        <v>190</v>
      </c>
      <c r="H256" s="235">
        <v>1.84</v>
      </c>
      <c r="I256" s="236"/>
      <c r="J256" s="237">
        <f>ROUND(I256*H256,2)</f>
        <v>0</v>
      </c>
      <c r="K256" s="238"/>
      <c r="L256" s="239"/>
      <c r="M256" s="240" t="s">
        <v>1</v>
      </c>
      <c r="N256" s="241" t="s">
        <v>41</v>
      </c>
      <c r="O256" s="71"/>
      <c r="P256" s="215">
        <f>O256*H256</f>
        <v>0</v>
      </c>
      <c r="Q256" s="215">
        <v>8.9999999999999993E-3</v>
      </c>
      <c r="R256" s="215">
        <f>Q256*H256</f>
        <v>1.6559999999999998E-2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280</v>
      </c>
      <c r="AT256" s="217" t="s">
        <v>225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1336</v>
      </c>
    </row>
    <row r="257" spans="1:65" s="13" customFormat="1" ht="11.25">
      <c r="B257" s="219"/>
      <c r="C257" s="220"/>
      <c r="D257" s="221" t="s">
        <v>193</v>
      </c>
      <c r="E257" s="220"/>
      <c r="F257" s="223" t="s">
        <v>1337</v>
      </c>
      <c r="G257" s="220"/>
      <c r="H257" s="224">
        <v>1.84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193</v>
      </c>
      <c r="AU257" s="230" t="s">
        <v>86</v>
      </c>
      <c r="AV257" s="13" t="s">
        <v>86</v>
      </c>
      <c r="AW257" s="13" t="s">
        <v>4</v>
      </c>
      <c r="AX257" s="13" t="s">
        <v>84</v>
      </c>
      <c r="AY257" s="230" t="s">
        <v>184</v>
      </c>
    </row>
    <row r="258" spans="1:65" s="2" customFormat="1" ht="16.5" customHeight="1">
      <c r="A258" s="34"/>
      <c r="B258" s="35"/>
      <c r="C258" s="205" t="s">
        <v>616</v>
      </c>
      <c r="D258" s="205" t="s">
        <v>187</v>
      </c>
      <c r="E258" s="206" t="s">
        <v>597</v>
      </c>
      <c r="F258" s="207" t="s">
        <v>598</v>
      </c>
      <c r="G258" s="208" t="s">
        <v>222</v>
      </c>
      <c r="H258" s="209">
        <v>1</v>
      </c>
      <c r="I258" s="210"/>
      <c r="J258" s="211">
        <f>ROUND(I258*H258,2)</f>
        <v>0</v>
      </c>
      <c r="K258" s="212"/>
      <c r="L258" s="39"/>
      <c r="M258" s="213" t="s">
        <v>1</v>
      </c>
      <c r="N258" s="214" t="s">
        <v>41</v>
      </c>
      <c r="O258" s="71"/>
      <c r="P258" s="215">
        <f>O258*H258</f>
        <v>0</v>
      </c>
      <c r="Q258" s="215">
        <v>3.0000000000000001E-5</v>
      </c>
      <c r="R258" s="215">
        <f>Q258*H258</f>
        <v>3.0000000000000001E-5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128</v>
      </c>
      <c r="AT258" s="217" t="s">
        <v>187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1338</v>
      </c>
    </row>
    <row r="259" spans="1:65" s="2" customFormat="1" ht="16.5" customHeight="1">
      <c r="A259" s="34"/>
      <c r="B259" s="35"/>
      <c r="C259" s="231" t="s">
        <v>618</v>
      </c>
      <c r="D259" s="231" t="s">
        <v>225</v>
      </c>
      <c r="E259" s="232" t="s">
        <v>601</v>
      </c>
      <c r="F259" s="233" t="s">
        <v>602</v>
      </c>
      <c r="G259" s="234" t="s">
        <v>222</v>
      </c>
      <c r="H259" s="235">
        <v>1</v>
      </c>
      <c r="I259" s="236"/>
      <c r="J259" s="237">
        <f>ROUND(I259*H259,2)</f>
        <v>0</v>
      </c>
      <c r="K259" s="238"/>
      <c r="L259" s="239"/>
      <c r="M259" s="240" t="s">
        <v>1</v>
      </c>
      <c r="N259" s="241" t="s">
        <v>41</v>
      </c>
      <c r="O259" s="71"/>
      <c r="P259" s="215">
        <f>O259*H259</f>
        <v>0</v>
      </c>
      <c r="Q259" s="215">
        <v>8.9999999999999998E-4</v>
      </c>
      <c r="R259" s="215">
        <f>Q259*H259</f>
        <v>8.9999999999999998E-4</v>
      </c>
      <c r="S259" s="215">
        <v>0</v>
      </c>
      <c r="T259" s="21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7" t="s">
        <v>280</v>
      </c>
      <c r="AT259" s="217" t="s">
        <v>225</v>
      </c>
      <c r="AU259" s="217" t="s">
        <v>86</v>
      </c>
      <c r="AY259" s="17" t="s">
        <v>184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7" t="s">
        <v>84</v>
      </c>
      <c r="BK259" s="218">
        <f>ROUND(I259*H259,2)</f>
        <v>0</v>
      </c>
      <c r="BL259" s="17" t="s">
        <v>128</v>
      </c>
      <c r="BM259" s="217" t="s">
        <v>1339</v>
      </c>
    </row>
    <row r="260" spans="1:65" s="2" customFormat="1" ht="21.75" customHeight="1">
      <c r="A260" s="34"/>
      <c r="B260" s="35"/>
      <c r="C260" s="205" t="s">
        <v>620</v>
      </c>
      <c r="D260" s="205" t="s">
        <v>187</v>
      </c>
      <c r="E260" s="206" t="s">
        <v>605</v>
      </c>
      <c r="F260" s="207" t="s">
        <v>606</v>
      </c>
      <c r="G260" s="208" t="s">
        <v>564</v>
      </c>
      <c r="H260" s="256"/>
      <c r="I260" s="210"/>
      <c r="J260" s="211">
        <f>ROUND(I260*H260,2)</f>
        <v>0</v>
      </c>
      <c r="K260" s="212"/>
      <c r="L260" s="39"/>
      <c r="M260" s="213" t="s">
        <v>1</v>
      </c>
      <c r="N260" s="214" t="s">
        <v>41</v>
      </c>
      <c r="O260" s="71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128</v>
      </c>
      <c r="AT260" s="217" t="s">
        <v>187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1340</v>
      </c>
    </row>
    <row r="261" spans="1:65" s="12" customFormat="1" ht="22.9" customHeight="1">
      <c r="B261" s="189"/>
      <c r="C261" s="190"/>
      <c r="D261" s="191" t="s">
        <v>75</v>
      </c>
      <c r="E261" s="203" t="s">
        <v>266</v>
      </c>
      <c r="F261" s="203" t="s">
        <v>267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SUM(P262:P278)</f>
        <v>0</v>
      </c>
      <c r="Q261" s="197"/>
      <c r="R261" s="198">
        <f>SUM(R262:R278)</f>
        <v>1.847E-2</v>
      </c>
      <c r="S261" s="197"/>
      <c r="T261" s="199">
        <f>SUM(T262:T278)</f>
        <v>2.58E-2</v>
      </c>
      <c r="AR261" s="200" t="s">
        <v>86</v>
      </c>
      <c r="AT261" s="201" t="s">
        <v>75</v>
      </c>
      <c r="AU261" s="201" t="s">
        <v>84</v>
      </c>
      <c r="AY261" s="200" t="s">
        <v>184</v>
      </c>
      <c r="BK261" s="202">
        <f>SUM(BK262:BK278)</f>
        <v>0</v>
      </c>
    </row>
    <row r="262" spans="1:65" s="2" customFormat="1" ht="21.75" customHeight="1">
      <c r="A262" s="34"/>
      <c r="B262" s="35"/>
      <c r="C262" s="205" t="s">
        <v>622</v>
      </c>
      <c r="D262" s="205" t="s">
        <v>187</v>
      </c>
      <c r="E262" s="206" t="s">
        <v>275</v>
      </c>
      <c r="F262" s="207" t="s">
        <v>276</v>
      </c>
      <c r="G262" s="208" t="s">
        <v>222</v>
      </c>
      <c r="H262" s="209">
        <v>1</v>
      </c>
      <c r="I262" s="210"/>
      <c r="J262" s="211">
        <f>ROUND(I262*H262,2)</f>
        <v>0</v>
      </c>
      <c r="K262" s="212"/>
      <c r="L262" s="39"/>
      <c r="M262" s="213" t="s">
        <v>1</v>
      </c>
      <c r="N262" s="214" t="s">
        <v>41</v>
      </c>
      <c r="O262" s="71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128</v>
      </c>
      <c r="AT262" s="217" t="s">
        <v>187</v>
      </c>
      <c r="AU262" s="217" t="s">
        <v>86</v>
      </c>
      <c r="AY262" s="17" t="s">
        <v>184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128</v>
      </c>
      <c r="BM262" s="217" t="s">
        <v>1341</v>
      </c>
    </row>
    <row r="263" spans="1:65" s="13" customFormat="1" ht="11.25">
      <c r="B263" s="219"/>
      <c r="C263" s="220"/>
      <c r="D263" s="221" t="s">
        <v>193</v>
      </c>
      <c r="E263" s="222" t="s">
        <v>148</v>
      </c>
      <c r="F263" s="223" t="s">
        <v>84</v>
      </c>
      <c r="G263" s="220"/>
      <c r="H263" s="224">
        <v>1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193</v>
      </c>
      <c r="AU263" s="230" t="s">
        <v>86</v>
      </c>
      <c r="AV263" s="13" t="s">
        <v>86</v>
      </c>
      <c r="AW263" s="13" t="s">
        <v>32</v>
      </c>
      <c r="AX263" s="13" t="s">
        <v>84</v>
      </c>
      <c r="AY263" s="230" t="s">
        <v>184</v>
      </c>
    </row>
    <row r="264" spans="1:65" s="2" customFormat="1" ht="21.75" customHeight="1">
      <c r="A264" s="34"/>
      <c r="B264" s="35"/>
      <c r="C264" s="231" t="s">
        <v>624</v>
      </c>
      <c r="D264" s="231" t="s">
        <v>225</v>
      </c>
      <c r="E264" s="232" t="s">
        <v>278</v>
      </c>
      <c r="F264" s="233" t="s">
        <v>279</v>
      </c>
      <c r="G264" s="234" t="s">
        <v>222</v>
      </c>
      <c r="H264" s="235">
        <v>1</v>
      </c>
      <c r="I264" s="236"/>
      <c r="J264" s="237">
        <f>ROUND(I264*H264,2)</f>
        <v>0</v>
      </c>
      <c r="K264" s="238"/>
      <c r="L264" s="239"/>
      <c r="M264" s="240" t="s">
        <v>1</v>
      </c>
      <c r="N264" s="241" t="s">
        <v>41</v>
      </c>
      <c r="O264" s="71"/>
      <c r="P264" s="215">
        <f>O264*H264</f>
        <v>0</v>
      </c>
      <c r="Q264" s="215">
        <v>1.6E-2</v>
      </c>
      <c r="R264" s="215">
        <f>Q264*H264</f>
        <v>1.6E-2</v>
      </c>
      <c r="S264" s="215">
        <v>0</v>
      </c>
      <c r="T264" s="21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7" t="s">
        <v>280</v>
      </c>
      <c r="AT264" s="217" t="s">
        <v>225</v>
      </c>
      <c r="AU264" s="217" t="s">
        <v>86</v>
      </c>
      <c r="AY264" s="17" t="s">
        <v>184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7" t="s">
        <v>84</v>
      </c>
      <c r="BK264" s="218">
        <f>ROUND(I264*H264,2)</f>
        <v>0</v>
      </c>
      <c r="BL264" s="17" t="s">
        <v>128</v>
      </c>
      <c r="BM264" s="217" t="s">
        <v>1342</v>
      </c>
    </row>
    <row r="265" spans="1:65" s="13" customFormat="1" ht="11.25">
      <c r="B265" s="219"/>
      <c r="C265" s="220"/>
      <c r="D265" s="221" t="s">
        <v>193</v>
      </c>
      <c r="E265" s="222" t="s">
        <v>1</v>
      </c>
      <c r="F265" s="223" t="s">
        <v>148</v>
      </c>
      <c r="G265" s="220"/>
      <c r="H265" s="224">
        <v>1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193</v>
      </c>
      <c r="AU265" s="230" t="s">
        <v>86</v>
      </c>
      <c r="AV265" s="13" t="s">
        <v>86</v>
      </c>
      <c r="AW265" s="13" t="s">
        <v>32</v>
      </c>
      <c r="AX265" s="13" t="s">
        <v>84</v>
      </c>
      <c r="AY265" s="230" t="s">
        <v>184</v>
      </c>
    </row>
    <row r="266" spans="1:65" s="2" customFormat="1" ht="16.5" customHeight="1">
      <c r="A266" s="34"/>
      <c r="B266" s="35"/>
      <c r="C266" s="231" t="s">
        <v>626</v>
      </c>
      <c r="D266" s="231" t="s">
        <v>225</v>
      </c>
      <c r="E266" s="232" t="s">
        <v>283</v>
      </c>
      <c r="F266" s="233" t="s">
        <v>284</v>
      </c>
      <c r="G266" s="234" t="s">
        <v>285</v>
      </c>
      <c r="H266" s="235">
        <v>0.03</v>
      </c>
      <c r="I266" s="236"/>
      <c r="J266" s="237">
        <f>ROUND(I266*H266,2)</f>
        <v>0</v>
      </c>
      <c r="K266" s="238"/>
      <c r="L266" s="239"/>
      <c r="M266" s="240" t="s">
        <v>1</v>
      </c>
      <c r="N266" s="241" t="s">
        <v>41</v>
      </c>
      <c r="O266" s="71"/>
      <c r="P266" s="215">
        <f>O266*H266</f>
        <v>0</v>
      </c>
      <c r="Q266" s="215">
        <v>4.0000000000000001E-3</v>
      </c>
      <c r="R266" s="215">
        <f>Q266*H266</f>
        <v>1.2E-4</v>
      </c>
      <c r="S266" s="215">
        <v>0</v>
      </c>
      <c r="T266" s="21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280</v>
      </c>
      <c r="AT266" s="217" t="s">
        <v>225</v>
      </c>
      <c r="AU266" s="217" t="s">
        <v>86</v>
      </c>
      <c r="AY266" s="17" t="s">
        <v>184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128</v>
      </c>
      <c r="BM266" s="217" t="s">
        <v>1343</v>
      </c>
    </row>
    <row r="267" spans="1:65" s="13" customFormat="1" ht="11.25">
      <c r="B267" s="219"/>
      <c r="C267" s="220"/>
      <c r="D267" s="221" t="s">
        <v>193</v>
      </c>
      <c r="E267" s="222" t="s">
        <v>1</v>
      </c>
      <c r="F267" s="223" t="s">
        <v>287</v>
      </c>
      <c r="G267" s="220"/>
      <c r="H267" s="224">
        <v>0.03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193</v>
      </c>
      <c r="AU267" s="230" t="s">
        <v>86</v>
      </c>
      <c r="AV267" s="13" t="s">
        <v>86</v>
      </c>
      <c r="AW267" s="13" t="s">
        <v>32</v>
      </c>
      <c r="AX267" s="13" t="s">
        <v>84</v>
      </c>
      <c r="AY267" s="230" t="s">
        <v>184</v>
      </c>
    </row>
    <row r="268" spans="1:65" s="2" customFormat="1" ht="16.5" customHeight="1">
      <c r="A268" s="34"/>
      <c r="B268" s="35"/>
      <c r="C268" s="205" t="s">
        <v>630</v>
      </c>
      <c r="D268" s="205" t="s">
        <v>187</v>
      </c>
      <c r="E268" s="206" t="s">
        <v>289</v>
      </c>
      <c r="F268" s="207" t="s">
        <v>290</v>
      </c>
      <c r="G268" s="208" t="s">
        <v>222</v>
      </c>
      <c r="H268" s="209">
        <v>1</v>
      </c>
      <c r="I268" s="210"/>
      <c r="J268" s="211">
        <f>ROUND(I268*H268,2)</f>
        <v>0</v>
      </c>
      <c r="K268" s="212"/>
      <c r="L268" s="39"/>
      <c r="M268" s="213" t="s">
        <v>1</v>
      </c>
      <c r="N268" s="214" t="s">
        <v>41</v>
      </c>
      <c r="O268" s="71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128</v>
      </c>
      <c r="AT268" s="217" t="s">
        <v>187</v>
      </c>
      <c r="AU268" s="217" t="s">
        <v>86</v>
      </c>
      <c r="AY268" s="17" t="s">
        <v>184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84</v>
      </c>
      <c r="BK268" s="218">
        <f>ROUND(I268*H268,2)</f>
        <v>0</v>
      </c>
      <c r="BL268" s="17" t="s">
        <v>128</v>
      </c>
      <c r="BM268" s="217" t="s">
        <v>1344</v>
      </c>
    </row>
    <row r="269" spans="1:65" s="13" customFormat="1" ht="11.25">
      <c r="B269" s="219"/>
      <c r="C269" s="220"/>
      <c r="D269" s="221" t="s">
        <v>193</v>
      </c>
      <c r="E269" s="222" t="s">
        <v>1</v>
      </c>
      <c r="F269" s="223" t="s">
        <v>148</v>
      </c>
      <c r="G269" s="220"/>
      <c r="H269" s="224">
        <v>1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193</v>
      </c>
      <c r="AU269" s="230" t="s">
        <v>86</v>
      </c>
      <c r="AV269" s="13" t="s">
        <v>86</v>
      </c>
      <c r="AW269" s="13" t="s">
        <v>32</v>
      </c>
      <c r="AX269" s="13" t="s">
        <v>84</v>
      </c>
      <c r="AY269" s="230" t="s">
        <v>184</v>
      </c>
    </row>
    <row r="270" spans="1:65" s="2" customFormat="1" ht="16.5" customHeight="1">
      <c r="A270" s="34"/>
      <c r="B270" s="35"/>
      <c r="C270" s="231" t="s">
        <v>635</v>
      </c>
      <c r="D270" s="231" t="s">
        <v>225</v>
      </c>
      <c r="E270" s="232" t="s">
        <v>293</v>
      </c>
      <c r="F270" s="233" t="s">
        <v>294</v>
      </c>
      <c r="G270" s="234" t="s">
        <v>222</v>
      </c>
      <c r="H270" s="235">
        <v>1</v>
      </c>
      <c r="I270" s="236"/>
      <c r="J270" s="237">
        <f>ROUND(I270*H270,2)</f>
        <v>0</v>
      </c>
      <c r="K270" s="238"/>
      <c r="L270" s="239"/>
      <c r="M270" s="240" t="s">
        <v>1</v>
      </c>
      <c r="N270" s="241" t="s">
        <v>41</v>
      </c>
      <c r="O270" s="71"/>
      <c r="P270" s="215">
        <f>O270*H270</f>
        <v>0</v>
      </c>
      <c r="Q270" s="215">
        <v>2.2000000000000001E-3</v>
      </c>
      <c r="R270" s="215">
        <f>Q270*H270</f>
        <v>2.2000000000000001E-3</v>
      </c>
      <c r="S270" s="215">
        <v>0</v>
      </c>
      <c r="T270" s="21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7" t="s">
        <v>280</v>
      </c>
      <c r="AT270" s="217" t="s">
        <v>225</v>
      </c>
      <c r="AU270" s="217" t="s">
        <v>86</v>
      </c>
      <c r="AY270" s="17" t="s">
        <v>184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128</v>
      </c>
      <c r="BM270" s="217" t="s">
        <v>1345</v>
      </c>
    </row>
    <row r="271" spans="1:65" s="2" customFormat="1" ht="16.5" customHeight="1">
      <c r="A271" s="34"/>
      <c r="B271" s="35"/>
      <c r="C271" s="205" t="s">
        <v>639</v>
      </c>
      <c r="D271" s="205" t="s">
        <v>187</v>
      </c>
      <c r="E271" s="206" t="s">
        <v>297</v>
      </c>
      <c r="F271" s="207" t="s">
        <v>298</v>
      </c>
      <c r="G271" s="208" t="s">
        <v>222</v>
      </c>
      <c r="H271" s="209">
        <v>1</v>
      </c>
      <c r="I271" s="210"/>
      <c r="J271" s="211">
        <f>ROUND(I271*H271,2)</f>
        <v>0</v>
      </c>
      <c r="K271" s="212"/>
      <c r="L271" s="39"/>
      <c r="M271" s="213" t="s">
        <v>1</v>
      </c>
      <c r="N271" s="214" t="s">
        <v>41</v>
      </c>
      <c r="O271" s="71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128</v>
      </c>
      <c r="AT271" s="217" t="s">
        <v>187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1346</v>
      </c>
    </row>
    <row r="272" spans="1:65" s="13" customFormat="1" ht="11.25">
      <c r="B272" s="219"/>
      <c r="C272" s="220"/>
      <c r="D272" s="221" t="s">
        <v>193</v>
      </c>
      <c r="E272" s="222" t="s">
        <v>1</v>
      </c>
      <c r="F272" s="223" t="s">
        <v>148</v>
      </c>
      <c r="G272" s="220"/>
      <c r="H272" s="224">
        <v>1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193</v>
      </c>
      <c r="AU272" s="230" t="s">
        <v>86</v>
      </c>
      <c r="AV272" s="13" t="s">
        <v>86</v>
      </c>
      <c r="AW272" s="13" t="s">
        <v>32</v>
      </c>
      <c r="AX272" s="13" t="s">
        <v>84</v>
      </c>
      <c r="AY272" s="230" t="s">
        <v>184</v>
      </c>
    </row>
    <row r="273" spans="1:65" s="2" customFormat="1" ht="21.75" customHeight="1">
      <c r="A273" s="34"/>
      <c r="B273" s="35"/>
      <c r="C273" s="231" t="s">
        <v>645</v>
      </c>
      <c r="D273" s="231" t="s">
        <v>225</v>
      </c>
      <c r="E273" s="232" t="s">
        <v>301</v>
      </c>
      <c r="F273" s="233" t="s">
        <v>302</v>
      </c>
      <c r="G273" s="234" t="s">
        <v>222</v>
      </c>
      <c r="H273" s="235">
        <v>1</v>
      </c>
      <c r="I273" s="236"/>
      <c r="J273" s="237">
        <f>ROUND(I273*H273,2)</f>
        <v>0</v>
      </c>
      <c r="K273" s="238"/>
      <c r="L273" s="239"/>
      <c r="M273" s="240" t="s">
        <v>1</v>
      </c>
      <c r="N273" s="241" t="s">
        <v>41</v>
      </c>
      <c r="O273" s="71"/>
      <c r="P273" s="215">
        <f>O273*H273</f>
        <v>0</v>
      </c>
      <c r="Q273" s="215">
        <v>1.4999999999999999E-4</v>
      </c>
      <c r="R273" s="215">
        <f>Q273*H273</f>
        <v>1.4999999999999999E-4</v>
      </c>
      <c r="S273" s="215">
        <v>0</v>
      </c>
      <c r="T273" s="21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7" t="s">
        <v>280</v>
      </c>
      <c r="AT273" s="217" t="s">
        <v>225</v>
      </c>
      <c r="AU273" s="217" t="s">
        <v>86</v>
      </c>
      <c r="AY273" s="17" t="s">
        <v>184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84</v>
      </c>
      <c r="BK273" s="218">
        <f>ROUND(I273*H273,2)</f>
        <v>0</v>
      </c>
      <c r="BL273" s="17" t="s">
        <v>128</v>
      </c>
      <c r="BM273" s="217" t="s">
        <v>1347</v>
      </c>
    </row>
    <row r="274" spans="1:65" s="2" customFormat="1" ht="16.5" customHeight="1">
      <c r="A274" s="34"/>
      <c r="B274" s="35"/>
      <c r="C274" s="205" t="s">
        <v>649</v>
      </c>
      <c r="D274" s="205" t="s">
        <v>187</v>
      </c>
      <c r="E274" s="206" t="s">
        <v>305</v>
      </c>
      <c r="F274" s="207" t="s">
        <v>306</v>
      </c>
      <c r="G274" s="208" t="s">
        <v>222</v>
      </c>
      <c r="H274" s="209">
        <v>1</v>
      </c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0</v>
      </c>
      <c r="R274" s="215">
        <f>Q274*H274</f>
        <v>0</v>
      </c>
      <c r="S274" s="215">
        <v>1.8E-3</v>
      </c>
      <c r="T274" s="216">
        <f>S274*H274</f>
        <v>1.8E-3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1348</v>
      </c>
    </row>
    <row r="275" spans="1:65" s="13" customFormat="1" ht="11.25">
      <c r="B275" s="219"/>
      <c r="C275" s="220"/>
      <c r="D275" s="221" t="s">
        <v>193</v>
      </c>
      <c r="E275" s="222" t="s">
        <v>1</v>
      </c>
      <c r="F275" s="223" t="s">
        <v>148</v>
      </c>
      <c r="G275" s="220"/>
      <c r="H275" s="224">
        <v>1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32</v>
      </c>
      <c r="AX275" s="13" t="s">
        <v>84</v>
      </c>
      <c r="AY275" s="230" t="s">
        <v>184</v>
      </c>
    </row>
    <row r="276" spans="1:65" s="2" customFormat="1" ht="21.75" customHeight="1">
      <c r="A276" s="34"/>
      <c r="B276" s="35"/>
      <c r="C276" s="205" t="s">
        <v>653</v>
      </c>
      <c r="D276" s="205" t="s">
        <v>187</v>
      </c>
      <c r="E276" s="206" t="s">
        <v>309</v>
      </c>
      <c r="F276" s="207" t="s">
        <v>310</v>
      </c>
      <c r="G276" s="208" t="s">
        <v>222</v>
      </c>
      <c r="H276" s="209">
        <v>1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0</v>
      </c>
      <c r="R276" s="215">
        <f>Q276*H276</f>
        <v>0</v>
      </c>
      <c r="S276" s="215">
        <v>2.4E-2</v>
      </c>
      <c r="T276" s="216">
        <f>S276*H276</f>
        <v>2.4E-2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1349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148</v>
      </c>
      <c r="G277" s="220"/>
      <c r="H277" s="224">
        <v>1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21.75" customHeight="1">
      <c r="A278" s="34"/>
      <c r="B278" s="35"/>
      <c r="C278" s="205" t="s">
        <v>655</v>
      </c>
      <c r="D278" s="205" t="s">
        <v>187</v>
      </c>
      <c r="E278" s="206" t="s">
        <v>313</v>
      </c>
      <c r="F278" s="207" t="s">
        <v>314</v>
      </c>
      <c r="G278" s="208" t="s">
        <v>243</v>
      </c>
      <c r="H278" s="209">
        <v>1.7999999999999999E-2</v>
      </c>
      <c r="I278" s="210"/>
      <c r="J278" s="211">
        <f>ROUND(I278*H278,2)</f>
        <v>0</v>
      </c>
      <c r="K278" s="212"/>
      <c r="L278" s="39"/>
      <c r="M278" s="213" t="s">
        <v>1</v>
      </c>
      <c r="N278" s="214" t="s">
        <v>41</v>
      </c>
      <c r="O278" s="71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128</v>
      </c>
      <c r="AT278" s="217" t="s">
        <v>187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1350</v>
      </c>
    </row>
    <row r="279" spans="1:65" s="12" customFormat="1" ht="22.9" customHeight="1">
      <c r="B279" s="189"/>
      <c r="C279" s="190"/>
      <c r="D279" s="191" t="s">
        <v>75</v>
      </c>
      <c r="E279" s="203" t="s">
        <v>628</v>
      </c>
      <c r="F279" s="203" t="s">
        <v>629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SUM(P280:P295)</f>
        <v>0</v>
      </c>
      <c r="Q279" s="197"/>
      <c r="R279" s="198">
        <f>SUM(R280:R295)</f>
        <v>0.17610499999999998</v>
      </c>
      <c r="S279" s="197"/>
      <c r="T279" s="199">
        <f>SUM(T280:T295)</f>
        <v>0.21878299999999998</v>
      </c>
      <c r="AR279" s="200" t="s">
        <v>86</v>
      </c>
      <c r="AT279" s="201" t="s">
        <v>75</v>
      </c>
      <c r="AU279" s="201" t="s">
        <v>84</v>
      </c>
      <c r="AY279" s="200" t="s">
        <v>184</v>
      </c>
      <c r="BK279" s="202">
        <f>SUM(BK280:BK295)</f>
        <v>0</v>
      </c>
    </row>
    <row r="280" spans="1:65" s="2" customFormat="1" ht="16.5" customHeight="1">
      <c r="A280" s="34"/>
      <c r="B280" s="35"/>
      <c r="C280" s="205" t="s">
        <v>659</v>
      </c>
      <c r="D280" s="205" t="s">
        <v>187</v>
      </c>
      <c r="E280" s="206" t="s">
        <v>631</v>
      </c>
      <c r="F280" s="207" t="s">
        <v>632</v>
      </c>
      <c r="G280" s="208" t="s">
        <v>340</v>
      </c>
      <c r="H280" s="209">
        <v>9.1</v>
      </c>
      <c r="I280" s="210"/>
      <c r="J280" s="211">
        <f>ROUND(I280*H280,2)</f>
        <v>0</v>
      </c>
      <c r="K280" s="212"/>
      <c r="L280" s="39"/>
      <c r="M280" s="213" t="s">
        <v>1</v>
      </c>
      <c r="N280" s="214" t="s">
        <v>41</v>
      </c>
      <c r="O280" s="71"/>
      <c r="P280" s="215">
        <f>O280*H280</f>
        <v>0</v>
      </c>
      <c r="Q280" s="215">
        <v>0</v>
      </c>
      <c r="R280" s="215">
        <f>Q280*H280</f>
        <v>0</v>
      </c>
      <c r="S280" s="215">
        <v>3.2499999999999999E-3</v>
      </c>
      <c r="T280" s="216">
        <f>S280*H280</f>
        <v>2.9574999999999997E-2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128</v>
      </c>
      <c r="AT280" s="217" t="s">
        <v>187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1351</v>
      </c>
    </row>
    <row r="281" spans="1:65" s="13" customFormat="1" ht="11.25">
      <c r="B281" s="219"/>
      <c r="C281" s="220"/>
      <c r="D281" s="221" t="s">
        <v>193</v>
      </c>
      <c r="E281" s="222" t="s">
        <v>416</v>
      </c>
      <c r="F281" s="223" t="s">
        <v>1236</v>
      </c>
      <c r="G281" s="220"/>
      <c r="H281" s="224">
        <v>9.1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32</v>
      </c>
      <c r="AX281" s="13" t="s">
        <v>84</v>
      </c>
      <c r="AY281" s="230" t="s">
        <v>184</v>
      </c>
    </row>
    <row r="282" spans="1:65" s="2" customFormat="1" ht="21.75" customHeight="1">
      <c r="A282" s="34"/>
      <c r="B282" s="35"/>
      <c r="C282" s="205" t="s">
        <v>663</v>
      </c>
      <c r="D282" s="205" t="s">
        <v>187</v>
      </c>
      <c r="E282" s="206" t="s">
        <v>636</v>
      </c>
      <c r="F282" s="207" t="s">
        <v>637</v>
      </c>
      <c r="G282" s="208" t="s">
        <v>340</v>
      </c>
      <c r="H282" s="209">
        <v>9.1</v>
      </c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4.2999999999999999E-4</v>
      </c>
      <c r="R282" s="215">
        <f>Q282*H282</f>
        <v>3.9129999999999998E-3</v>
      </c>
      <c r="S282" s="215">
        <v>0</v>
      </c>
      <c r="T282" s="21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1352</v>
      </c>
    </row>
    <row r="283" spans="1:65" s="13" customFormat="1" ht="11.25">
      <c r="B283" s="219"/>
      <c r="C283" s="220"/>
      <c r="D283" s="221" t="s">
        <v>193</v>
      </c>
      <c r="E283" s="222" t="s">
        <v>1</v>
      </c>
      <c r="F283" s="223" t="s">
        <v>416</v>
      </c>
      <c r="G283" s="220"/>
      <c r="H283" s="224">
        <v>9.1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193</v>
      </c>
      <c r="AU283" s="230" t="s">
        <v>86</v>
      </c>
      <c r="AV283" s="13" t="s">
        <v>86</v>
      </c>
      <c r="AW283" s="13" t="s">
        <v>32</v>
      </c>
      <c r="AX283" s="13" t="s">
        <v>84</v>
      </c>
      <c r="AY283" s="230" t="s">
        <v>184</v>
      </c>
    </row>
    <row r="284" spans="1:65" s="2" customFormat="1" ht="33" customHeight="1">
      <c r="A284" s="34"/>
      <c r="B284" s="35"/>
      <c r="C284" s="231" t="s">
        <v>666</v>
      </c>
      <c r="D284" s="231" t="s">
        <v>225</v>
      </c>
      <c r="E284" s="232" t="s">
        <v>640</v>
      </c>
      <c r="F284" s="233" t="s">
        <v>641</v>
      </c>
      <c r="G284" s="234" t="s">
        <v>190</v>
      </c>
      <c r="H284" s="235">
        <v>1.0920000000000001</v>
      </c>
      <c r="I284" s="236"/>
      <c r="J284" s="237">
        <f>ROUND(I284*H284,2)</f>
        <v>0</v>
      </c>
      <c r="K284" s="238"/>
      <c r="L284" s="239"/>
      <c r="M284" s="240" t="s">
        <v>1</v>
      </c>
      <c r="N284" s="241" t="s">
        <v>41</v>
      </c>
      <c r="O284" s="71"/>
      <c r="P284" s="215">
        <f>O284*H284</f>
        <v>0</v>
      </c>
      <c r="Q284" s="215">
        <v>1.9199999999999998E-2</v>
      </c>
      <c r="R284" s="215">
        <f>Q284*H284</f>
        <v>2.09664E-2</v>
      </c>
      <c r="S284" s="215">
        <v>0</v>
      </c>
      <c r="T284" s="21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280</v>
      </c>
      <c r="AT284" s="217" t="s">
        <v>225</v>
      </c>
      <c r="AU284" s="217" t="s">
        <v>86</v>
      </c>
      <c r="AY284" s="17" t="s">
        <v>184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84</v>
      </c>
      <c r="BK284" s="218">
        <f>ROUND(I284*H284,2)</f>
        <v>0</v>
      </c>
      <c r="BL284" s="17" t="s">
        <v>128</v>
      </c>
      <c r="BM284" s="217" t="s">
        <v>1353</v>
      </c>
    </row>
    <row r="285" spans="1:65" s="13" customFormat="1" ht="11.25">
      <c r="B285" s="219"/>
      <c r="C285" s="220"/>
      <c r="D285" s="221" t="s">
        <v>193</v>
      </c>
      <c r="E285" s="222" t="s">
        <v>1</v>
      </c>
      <c r="F285" s="223" t="s">
        <v>643</v>
      </c>
      <c r="G285" s="220"/>
      <c r="H285" s="224">
        <v>0.91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193</v>
      </c>
      <c r="AU285" s="230" t="s">
        <v>86</v>
      </c>
      <c r="AV285" s="13" t="s">
        <v>86</v>
      </c>
      <c r="AW285" s="13" t="s">
        <v>32</v>
      </c>
      <c r="AX285" s="13" t="s">
        <v>84</v>
      </c>
      <c r="AY285" s="230" t="s">
        <v>184</v>
      </c>
    </row>
    <row r="286" spans="1:65" s="13" customFormat="1" ht="11.25">
      <c r="B286" s="219"/>
      <c r="C286" s="220"/>
      <c r="D286" s="221" t="s">
        <v>193</v>
      </c>
      <c r="E286" s="220"/>
      <c r="F286" s="223" t="s">
        <v>1239</v>
      </c>
      <c r="G286" s="220"/>
      <c r="H286" s="224">
        <v>1.0920000000000001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193</v>
      </c>
      <c r="AU286" s="230" t="s">
        <v>86</v>
      </c>
      <c r="AV286" s="13" t="s">
        <v>86</v>
      </c>
      <c r="AW286" s="13" t="s">
        <v>4</v>
      </c>
      <c r="AX286" s="13" t="s">
        <v>84</v>
      </c>
      <c r="AY286" s="230" t="s">
        <v>184</v>
      </c>
    </row>
    <row r="287" spans="1:65" s="2" customFormat="1" ht="16.5" customHeight="1">
      <c r="A287" s="34"/>
      <c r="B287" s="35"/>
      <c r="C287" s="205" t="s">
        <v>668</v>
      </c>
      <c r="D287" s="205" t="s">
        <v>187</v>
      </c>
      <c r="E287" s="206" t="s">
        <v>646</v>
      </c>
      <c r="F287" s="207" t="s">
        <v>647</v>
      </c>
      <c r="G287" s="208" t="s">
        <v>190</v>
      </c>
      <c r="H287" s="209">
        <v>5.36</v>
      </c>
      <c r="I287" s="210"/>
      <c r="J287" s="211">
        <f>ROUND(I287*H287,2)</f>
        <v>0</v>
      </c>
      <c r="K287" s="212"/>
      <c r="L287" s="39"/>
      <c r="M287" s="213" t="s">
        <v>1</v>
      </c>
      <c r="N287" s="214" t="s">
        <v>41</v>
      </c>
      <c r="O287" s="71"/>
      <c r="P287" s="215">
        <f>O287*H287</f>
        <v>0</v>
      </c>
      <c r="Q287" s="215">
        <v>0</v>
      </c>
      <c r="R287" s="215">
        <f>Q287*H287</f>
        <v>0</v>
      </c>
      <c r="S287" s="215">
        <v>3.5299999999999998E-2</v>
      </c>
      <c r="T287" s="216">
        <f>S287*H287</f>
        <v>0.18920799999999999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128</v>
      </c>
      <c r="AT287" s="217" t="s">
        <v>187</v>
      </c>
      <c r="AU287" s="217" t="s">
        <v>86</v>
      </c>
      <c r="AY287" s="17" t="s">
        <v>184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128</v>
      </c>
      <c r="BM287" s="217" t="s">
        <v>1354</v>
      </c>
    </row>
    <row r="288" spans="1:65" s="13" customFormat="1" ht="11.25">
      <c r="B288" s="219"/>
      <c r="C288" s="220"/>
      <c r="D288" s="221" t="s">
        <v>193</v>
      </c>
      <c r="E288" s="222" t="s">
        <v>1</v>
      </c>
      <c r="F288" s="223" t="s">
        <v>137</v>
      </c>
      <c r="G288" s="220"/>
      <c r="H288" s="224">
        <v>5.36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193</v>
      </c>
      <c r="AU288" s="230" t="s">
        <v>86</v>
      </c>
      <c r="AV288" s="13" t="s">
        <v>86</v>
      </c>
      <c r="AW288" s="13" t="s">
        <v>32</v>
      </c>
      <c r="AX288" s="13" t="s">
        <v>84</v>
      </c>
      <c r="AY288" s="230" t="s">
        <v>184</v>
      </c>
    </row>
    <row r="289" spans="1:65" s="2" customFormat="1" ht="33" customHeight="1">
      <c r="A289" s="34"/>
      <c r="B289" s="35"/>
      <c r="C289" s="205" t="s">
        <v>670</v>
      </c>
      <c r="D289" s="205" t="s">
        <v>187</v>
      </c>
      <c r="E289" s="206" t="s">
        <v>650</v>
      </c>
      <c r="F289" s="207" t="s">
        <v>651</v>
      </c>
      <c r="G289" s="208" t="s">
        <v>190</v>
      </c>
      <c r="H289" s="209">
        <v>5.36</v>
      </c>
      <c r="I289" s="210"/>
      <c r="J289" s="211">
        <f>ROUND(I289*H289,2)</f>
        <v>0</v>
      </c>
      <c r="K289" s="212"/>
      <c r="L289" s="39"/>
      <c r="M289" s="213" t="s">
        <v>1</v>
      </c>
      <c r="N289" s="214" t="s">
        <v>41</v>
      </c>
      <c r="O289" s="71"/>
      <c r="P289" s="215">
        <f>O289*H289</f>
        <v>0</v>
      </c>
      <c r="Q289" s="215">
        <v>6.8900000000000003E-3</v>
      </c>
      <c r="R289" s="215">
        <f>Q289*H289</f>
        <v>3.6930400000000002E-2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128</v>
      </c>
      <c r="AT289" s="217" t="s">
        <v>187</v>
      </c>
      <c r="AU289" s="217" t="s">
        <v>86</v>
      </c>
      <c r="AY289" s="17" t="s">
        <v>184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128</v>
      </c>
      <c r="BM289" s="217" t="s">
        <v>1355</v>
      </c>
    </row>
    <row r="290" spans="1:65" s="13" customFormat="1" ht="11.25">
      <c r="B290" s="219"/>
      <c r="C290" s="220"/>
      <c r="D290" s="221" t="s">
        <v>193</v>
      </c>
      <c r="E290" s="222" t="s">
        <v>1</v>
      </c>
      <c r="F290" s="223" t="s">
        <v>137</v>
      </c>
      <c r="G290" s="220"/>
      <c r="H290" s="224">
        <v>5.36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193</v>
      </c>
      <c r="AU290" s="230" t="s">
        <v>86</v>
      </c>
      <c r="AV290" s="13" t="s">
        <v>86</v>
      </c>
      <c r="AW290" s="13" t="s">
        <v>32</v>
      </c>
      <c r="AX290" s="13" t="s">
        <v>84</v>
      </c>
      <c r="AY290" s="230" t="s">
        <v>184</v>
      </c>
    </row>
    <row r="291" spans="1:65" s="2" customFormat="1" ht="33" customHeight="1">
      <c r="A291" s="34"/>
      <c r="B291" s="35"/>
      <c r="C291" s="231" t="s">
        <v>672</v>
      </c>
      <c r="D291" s="231" t="s">
        <v>225</v>
      </c>
      <c r="E291" s="232" t="s">
        <v>640</v>
      </c>
      <c r="F291" s="233" t="s">
        <v>641</v>
      </c>
      <c r="G291" s="234" t="s">
        <v>190</v>
      </c>
      <c r="H291" s="235">
        <v>5.8959999999999999</v>
      </c>
      <c r="I291" s="236"/>
      <c r="J291" s="237">
        <f>ROUND(I291*H291,2)</f>
        <v>0</v>
      </c>
      <c r="K291" s="238"/>
      <c r="L291" s="239"/>
      <c r="M291" s="240" t="s">
        <v>1</v>
      </c>
      <c r="N291" s="241" t="s">
        <v>41</v>
      </c>
      <c r="O291" s="71"/>
      <c r="P291" s="215">
        <f>O291*H291</f>
        <v>0</v>
      </c>
      <c r="Q291" s="215">
        <v>1.9199999999999998E-2</v>
      </c>
      <c r="R291" s="215">
        <f>Q291*H291</f>
        <v>0.11320319999999999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280</v>
      </c>
      <c r="AT291" s="217" t="s">
        <v>225</v>
      </c>
      <c r="AU291" s="217" t="s">
        <v>86</v>
      </c>
      <c r="AY291" s="17" t="s">
        <v>184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7" t="s">
        <v>84</v>
      </c>
      <c r="BK291" s="218">
        <f>ROUND(I291*H291,2)</f>
        <v>0</v>
      </c>
      <c r="BL291" s="17" t="s">
        <v>128</v>
      </c>
      <c r="BM291" s="217" t="s">
        <v>1356</v>
      </c>
    </row>
    <row r="292" spans="1:65" s="13" customFormat="1" ht="11.25">
      <c r="B292" s="219"/>
      <c r="C292" s="220"/>
      <c r="D292" s="221" t="s">
        <v>193</v>
      </c>
      <c r="E292" s="220"/>
      <c r="F292" s="223" t="s">
        <v>1223</v>
      </c>
      <c r="G292" s="220"/>
      <c r="H292" s="224">
        <v>5.8959999999999999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193</v>
      </c>
      <c r="AU292" s="230" t="s">
        <v>86</v>
      </c>
      <c r="AV292" s="13" t="s">
        <v>86</v>
      </c>
      <c r="AW292" s="13" t="s">
        <v>4</v>
      </c>
      <c r="AX292" s="13" t="s">
        <v>84</v>
      </c>
      <c r="AY292" s="230" t="s">
        <v>184</v>
      </c>
    </row>
    <row r="293" spans="1:65" s="2" customFormat="1" ht="16.5" customHeight="1">
      <c r="A293" s="34"/>
      <c r="B293" s="35"/>
      <c r="C293" s="205" t="s">
        <v>674</v>
      </c>
      <c r="D293" s="205" t="s">
        <v>187</v>
      </c>
      <c r="E293" s="206" t="s">
        <v>656</v>
      </c>
      <c r="F293" s="207" t="s">
        <v>657</v>
      </c>
      <c r="G293" s="208" t="s">
        <v>340</v>
      </c>
      <c r="H293" s="209">
        <v>9.1</v>
      </c>
      <c r="I293" s="210"/>
      <c r="J293" s="211">
        <f>ROUND(I293*H293,2)</f>
        <v>0</v>
      </c>
      <c r="K293" s="212"/>
      <c r="L293" s="39"/>
      <c r="M293" s="213" t="s">
        <v>1</v>
      </c>
      <c r="N293" s="214" t="s">
        <v>41</v>
      </c>
      <c r="O293" s="71"/>
      <c r="P293" s="215">
        <f>O293*H293</f>
        <v>0</v>
      </c>
      <c r="Q293" s="215">
        <v>1.2E-4</v>
      </c>
      <c r="R293" s="215">
        <f>Q293*H293</f>
        <v>1.0920000000000001E-3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128</v>
      </c>
      <c r="AT293" s="217" t="s">
        <v>187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1357</v>
      </c>
    </row>
    <row r="294" spans="1:65" s="13" customFormat="1" ht="11.25">
      <c r="B294" s="219"/>
      <c r="C294" s="220"/>
      <c r="D294" s="221" t="s">
        <v>193</v>
      </c>
      <c r="E294" s="222" t="s">
        <v>1</v>
      </c>
      <c r="F294" s="223" t="s">
        <v>416</v>
      </c>
      <c r="G294" s="220"/>
      <c r="H294" s="224">
        <v>9.1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193</v>
      </c>
      <c r="AU294" s="230" t="s">
        <v>86</v>
      </c>
      <c r="AV294" s="13" t="s">
        <v>86</v>
      </c>
      <c r="AW294" s="13" t="s">
        <v>32</v>
      </c>
      <c r="AX294" s="13" t="s">
        <v>84</v>
      </c>
      <c r="AY294" s="230" t="s">
        <v>184</v>
      </c>
    </row>
    <row r="295" spans="1:65" s="2" customFormat="1" ht="21.75" customHeight="1">
      <c r="A295" s="34"/>
      <c r="B295" s="35"/>
      <c r="C295" s="205" t="s">
        <v>676</v>
      </c>
      <c r="D295" s="205" t="s">
        <v>187</v>
      </c>
      <c r="E295" s="206" t="s">
        <v>660</v>
      </c>
      <c r="F295" s="207" t="s">
        <v>661</v>
      </c>
      <c r="G295" s="208" t="s">
        <v>564</v>
      </c>
      <c r="H295" s="256"/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1358</v>
      </c>
    </row>
    <row r="296" spans="1:65" s="12" customFormat="1" ht="22.9" customHeight="1">
      <c r="B296" s="189"/>
      <c r="C296" s="190"/>
      <c r="D296" s="191" t="s">
        <v>75</v>
      </c>
      <c r="E296" s="203" t="s">
        <v>316</v>
      </c>
      <c r="F296" s="203" t="s">
        <v>317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SUM(P297:P306)</f>
        <v>0</v>
      </c>
      <c r="Q296" s="197"/>
      <c r="R296" s="198">
        <f>SUM(R297:R306)</f>
        <v>1.0920930000000002E-2</v>
      </c>
      <c r="S296" s="197"/>
      <c r="T296" s="199">
        <f>SUM(T297:T306)</f>
        <v>4.5889499999999996E-3</v>
      </c>
      <c r="AR296" s="200" t="s">
        <v>86</v>
      </c>
      <c r="AT296" s="201" t="s">
        <v>75</v>
      </c>
      <c r="AU296" s="201" t="s">
        <v>84</v>
      </c>
      <c r="AY296" s="200" t="s">
        <v>184</v>
      </c>
      <c r="BK296" s="202">
        <f>SUM(BK297:BK306)</f>
        <v>0</v>
      </c>
    </row>
    <row r="297" spans="1:65" s="2" customFormat="1" ht="21.75" customHeight="1">
      <c r="A297" s="34"/>
      <c r="B297" s="35"/>
      <c r="C297" s="205" t="s">
        <v>679</v>
      </c>
      <c r="D297" s="205" t="s">
        <v>187</v>
      </c>
      <c r="E297" s="206" t="s">
        <v>319</v>
      </c>
      <c r="F297" s="207" t="s">
        <v>320</v>
      </c>
      <c r="G297" s="208" t="s">
        <v>190</v>
      </c>
      <c r="H297" s="209">
        <v>1.5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1.3999999999999999E-4</v>
      </c>
      <c r="R297" s="215">
        <f>Q297*H297</f>
        <v>2.0999999999999998E-4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1359</v>
      </c>
    </row>
    <row r="298" spans="1:65" s="13" customFormat="1" ht="11.25">
      <c r="B298" s="219"/>
      <c r="C298" s="220"/>
      <c r="D298" s="221" t="s">
        <v>193</v>
      </c>
      <c r="E298" s="222" t="s">
        <v>412</v>
      </c>
      <c r="F298" s="223" t="s">
        <v>322</v>
      </c>
      <c r="G298" s="220"/>
      <c r="H298" s="224">
        <v>1.5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2" customFormat="1" ht="21.75" customHeight="1">
      <c r="A299" s="34"/>
      <c r="B299" s="35"/>
      <c r="C299" s="205" t="s">
        <v>682</v>
      </c>
      <c r="D299" s="205" t="s">
        <v>187</v>
      </c>
      <c r="E299" s="206" t="s">
        <v>324</v>
      </c>
      <c r="F299" s="207" t="s">
        <v>325</v>
      </c>
      <c r="G299" s="208" t="s">
        <v>190</v>
      </c>
      <c r="H299" s="209">
        <v>1.5</v>
      </c>
      <c r="I299" s="210"/>
      <c r="J299" s="211">
        <f>ROUND(I299*H299,2)</f>
        <v>0</v>
      </c>
      <c r="K299" s="212"/>
      <c r="L299" s="39"/>
      <c r="M299" s="213" t="s">
        <v>1</v>
      </c>
      <c r="N299" s="214" t="s">
        <v>41</v>
      </c>
      <c r="O299" s="71"/>
      <c r="P299" s="215">
        <f>O299*H299</f>
        <v>0</v>
      </c>
      <c r="Q299" s="215">
        <v>1.2E-4</v>
      </c>
      <c r="R299" s="215">
        <f>Q299*H299</f>
        <v>1.8000000000000001E-4</v>
      </c>
      <c r="S299" s="215">
        <v>0</v>
      </c>
      <c r="T299" s="21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7" t="s">
        <v>128</v>
      </c>
      <c r="AT299" s="217" t="s">
        <v>187</v>
      </c>
      <c r="AU299" s="217" t="s">
        <v>86</v>
      </c>
      <c r="AY299" s="17" t="s">
        <v>184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84</v>
      </c>
      <c r="BK299" s="218">
        <f>ROUND(I299*H299,2)</f>
        <v>0</v>
      </c>
      <c r="BL299" s="17" t="s">
        <v>128</v>
      </c>
      <c r="BM299" s="217" t="s">
        <v>1360</v>
      </c>
    </row>
    <row r="300" spans="1:65" s="13" customFormat="1" ht="11.25">
      <c r="B300" s="219"/>
      <c r="C300" s="220"/>
      <c r="D300" s="221" t="s">
        <v>193</v>
      </c>
      <c r="E300" s="222" t="s">
        <v>1</v>
      </c>
      <c r="F300" s="223" t="s">
        <v>412</v>
      </c>
      <c r="G300" s="220"/>
      <c r="H300" s="224">
        <v>1.5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193</v>
      </c>
      <c r="AU300" s="230" t="s">
        <v>86</v>
      </c>
      <c r="AV300" s="13" t="s">
        <v>86</v>
      </c>
      <c r="AW300" s="13" t="s">
        <v>32</v>
      </c>
      <c r="AX300" s="13" t="s">
        <v>84</v>
      </c>
      <c r="AY300" s="230" t="s">
        <v>184</v>
      </c>
    </row>
    <row r="301" spans="1:65" s="2" customFormat="1" ht="16.5" customHeight="1">
      <c r="A301" s="34"/>
      <c r="B301" s="35"/>
      <c r="C301" s="205" t="s">
        <v>685</v>
      </c>
      <c r="D301" s="205" t="s">
        <v>187</v>
      </c>
      <c r="E301" s="206" t="s">
        <v>327</v>
      </c>
      <c r="F301" s="207" t="s">
        <v>328</v>
      </c>
      <c r="G301" s="208" t="s">
        <v>190</v>
      </c>
      <c r="H301" s="209">
        <v>29.253</v>
      </c>
      <c r="I301" s="210"/>
      <c r="J301" s="211">
        <f>ROUND(I301*H301,2)</f>
        <v>0</v>
      </c>
      <c r="K301" s="212"/>
      <c r="L301" s="39"/>
      <c r="M301" s="213" t="s">
        <v>1</v>
      </c>
      <c r="N301" s="214" t="s">
        <v>41</v>
      </c>
      <c r="O301" s="71"/>
      <c r="P301" s="215">
        <f>O301*H301</f>
        <v>0</v>
      </c>
      <c r="Q301" s="215">
        <v>1.0000000000000001E-5</v>
      </c>
      <c r="R301" s="215">
        <f>Q301*H301</f>
        <v>2.9253000000000005E-4</v>
      </c>
      <c r="S301" s="215">
        <v>1.4999999999999999E-4</v>
      </c>
      <c r="T301" s="216">
        <f>S301*H301</f>
        <v>4.3879499999999998E-3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128</v>
      </c>
      <c r="AT301" s="217" t="s">
        <v>187</v>
      </c>
      <c r="AU301" s="217" t="s">
        <v>86</v>
      </c>
      <c r="AY301" s="17" t="s">
        <v>184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84</v>
      </c>
      <c r="BK301" s="218">
        <f>ROUND(I301*H301,2)</f>
        <v>0</v>
      </c>
      <c r="BL301" s="17" t="s">
        <v>128</v>
      </c>
      <c r="BM301" s="217" t="s">
        <v>1361</v>
      </c>
    </row>
    <row r="302" spans="1:65" s="13" customFormat="1" ht="11.25">
      <c r="B302" s="219"/>
      <c r="C302" s="220"/>
      <c r="D302" s="221" t="s">
        <v>193</v>
      </c>
      <c r="E302" s="222" t="s">
        <v>1</v>
      </c>
      <c r="F302" s="223" t="s">
        <v>1248</v>
      </c>
      <c r="G302" s="220"/>
      <c r="H302" s="224">
        <v>29.253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193</v>
      </c>
      <c r="AU302" s="230" t="s">
        <v>86</v>
      </c>
      <c r="AV302" s="13" t="s">
        <v>86</v>
      </c>
      <c r="AW302" s="13" t="s">
        <v>32</v>
      </c>
      <c r="AX302" s="13" t="s">
        <v>84</v>
      </c>
      <c r="AY302" s="230" t="s">
        <v>184</v>
      </c>
    </row>
    <row r="303" spans="1:65" s="2" customFormat="1" ht="16.5" customHeight="1">
      <c r="A303" s="34"/>
      <c r="B303" s="35"/>
      <c r="C303" s="205" t="s">
        <v>687</v>
      </c>
      <c r="D303" s="205" t="s">
        <v>187</v>
      </c>
      <c r="E303" s="206" t="s">
        <v>332</v>
      </c>
      <c r="F303" s="207" t="s">
        <v>333</v>
      </c>
      <c r="G303" s="208" t="s">
        <v>190</v>
      </c>
      <c r="H303" s="209">
        <v>1.34</v>
      </c>
      <c r="I303" s="210"/>
      <c r="J303" s="211">
        <f>ROUND(I303*H303,2)</f>
        <v>0</v>
      </c>
      <c r="K303" s="212"/>
      <c r="L303" s="39"/>
      <c r="M303" s="213" t="s">
        <v>1</v>
      </c>
      <c r="N303" s="214" t="s">
        <v>41</v>
      </c>
      <c r="O303" s="71"/>
      <c r="P303" s="215">
        <f>O303*H303</f>
        <v>0</v>
      </c>
      <c r="Q303" s="215">
        <v>0</v>
      </c>
      <c r="R303" s="215">
        <f>Q303*H303</f>
        <v>0</v>
      </c>
      <c r="S303" s="215">
        <v>1.4999999999999999E-4</v>
      </c>
      <c r="T303" s="216">
        <f>S303*H303</f>
        <v>2.0100000000000001E-4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7" t="s">
        <v>128</v>
      </c>
      <c r="AT303" s="217" t="s">
        <v>187</v>
      </c>
      <c r="AU303" s="217" t="s">
        <v>86</v>
      </c>
      <c r="AY303" s="17" t="s">
        <v>184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7" t="s">
        <v>84</v>
      </c>
      <c r="BK303" s="218">
        <f>ROUND(I303*H303,2)</f>
        <v>0</v>
      </c>
      <c r="BL303" s="17" t="s">
        <v>128</v>
      </c>
      <c r="BM303" s="217" t="s">
        <v>1362</v>
      </c>
    </row>
    <row r="304" spans="1:65" s="13" customFormat="1" ht="11.25">
      <c r="B304" s="219"/>
      <c r="C304" s="220"/>
      <c r="D304" s="221" t="s">
        <v>193</v>
      </c>
      <c r="E304" s="222" t="s">
        <v>1</v>
      </c>
      <c r="F304" s="223" t="s">
        <v>149</v>
      </c>
      <c r="G304" s="220"/>
      <c r="H304" s="224">
        <v>1.34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193</v>
      </c>
      <c r="AU304" s="230" t="s">
        <v>86</v>
      </c>
      <c r="AV304" s="13" t="s">
        <v>86</v>
      </c>
      <c r="AW304" s="13" t="s">
        <v>32</v>
      </c>
      <c r="AX304" s="13" t="s">
        <v>84</v>
      </c>
      <c r="AY304" s="230" t="s">
        <v>184</v>
      </c>
    </row>
    <row r="305" spans="1:65" s="2" customFormat="1" ht="21.75" customHeight="1">
      <c r="A305" s="34"/>
      <c r="B305" s="35"/>
      <c r="C305" s="205" t="s">
        <v>1267</v>
      </c>
      <c r="D305" s="205" t="s">
        <v>187</v>
      </c>
      <c r="E305" s="206" t="s">
        <v>1250</v>
      </c>
      <c r="F305" s="207" t="s">
        <v>1251</v>
      </c>
      <c r="G305" s="208" t="s">
        <v>190</v>
      </c>
      <c r="H305" s="209">
        <v>14.22</v>
      </c>
      <c r="I305" s="210"/>
      <c r="J305" s="211">
        <f>ROUND(I305*H305,2)</f>
        <v>0</v>
      </c>
      <c r="K305" s="212"/>
      <c r="L305" s="39"/>
      <c r="M305" s="213" t="s">
        <v>1</v>
      </c>
      <c r="N305" s="214" t="s">
        <v>41</v>
      </c>
      <c r="O305" s="71"/>
      <c r="P305" s="215">
        <f>O305*H305</f>
        <v>0</v>
      </c>
      <c r="Q305" s="215">
        <v>7.2000000000000005E-4</v>
      </c>
      <c r="R305" s="215">
        <f>Q305*H305</f>
        <v>1.0238400000000002E-2</v>
      </c>
      <c r="S305" s="215">
        <v>0</v>
      </c>
      <c r="T305" s="21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7" t="s">
        <v>128</v>
      </c>
      <c r="AT305" s="217" t="s">
        <v>187</v>
      </c>
      <c r="AU305" s="217" t="s">
        <v>86</v>
      </c>
      <c r="AY305" s="17" t="s">
        <v>184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7" t="s">
        <v>84</v>
      </c>
      <c r="BK305" s="218">
        <f>ROUND(I305*H305,2)</f>
        <v>0</v>
      </c>
      <c r="BL305" s="17" t="s">
        <v>128</v>
      </c>
      <c r="BM305" s="217" t="s">
        <v>1363</v>
      </c>
    </row>
    <row r="306" spans="1:65" s="13" customFormat="1" ht="11.25">
      <c r="B306" s="219"/>
      <c r="C306" s="220"/>
      <c r="D306" s="221" t="s">
        <v>193</v>
      </c>
      <c r="E306" s="222" t="s">
        <v>1</v>
      </c>
      <c r="F306" s="223" t="s">
        <v>1143</v>
      </c>
      <c r="G306" s="220"/>
      <c r="H306" s="224">
        <v>14.22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193</v>
      </c>
      <c r="AU306" s="230" t="s">
        <v>86</v>
      </c>
      <c r="AV306" s="13" t="s">
        <v>86</v>
      </c>
      <c r="AW306" s="13" t="s">
        <v>32</v>
      </c>
      <c r="AX306" s="13" t="s">
        <v>84</v>
      </c>
      <c r="AY306" s="230" t="s">
        <v>184</v>
      </c>
    </row>
    <row r="307" spans="1:65" s="12" customFormat="1" ht="22.9" customHeight="1">
      <c r="B307" s="189"/>
      <c r="C307" s="190"/>
      <c r="D307" s="191" t="s">
        <v>75</v>
      </c>
      <c r="E307" s="203" t="s">
        <v>335</v>
      </c>
      <c r="F307" s="203" t="s">
        <v>336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SUM(P308:P323)</f>
        <v>0</v>
      </c>
      <c r="Q307" s="197"/>
      <c r="R307" s="198">
        <f>SUM(R308:R323)</f>
        <v>1.13136E-2</v>
      </c>
      <c r="S307" s="197"/>
      <c r="T307" s="199">
        <f>SUM(T308:T323)</f>
        <v>0</v>
      </c>
      <c r="AR307" s="200" t="s">
        <v>86</v>
      </c>
      <c r="AT307" s="201" t="s">
        <v>75</v>
      </c>
      <c r="AU307" s="201" t="s">
        <v>84</v>
      </c>
      <c r="AY307" s="200" t="s">
        <v>184</v>
      </c>
      <c r="BK307" s="202">
        <f>SUM(BK308:BK323)</f>
        <v>0</v>
      </c>
    </row>
    <row r="308" spans="1:65" s="2" customFormat="1" ht="16.5" customHeight="1">
      <c r="A308" s="34"/>
      <c r="B308" s="35"/>
      <c r="C308" s="205" t="s">
        <v>1270</v>
      </c>
      <c r="D308" s="205" t="s">
        <v>187</v>
      </c>
      <c r="E308" s="206" t="s">
        <v>338</v>
      </c>
      <c r="F308" s="207" t="s">
        <v>1253</v>
      </c>
      <c r="G308" s="208" t="s">
        <v>340</v>
      </c>
      <c r="H308" s="209">
        <v>6.6</v>
      </c>
      <c r="I308" s="210"/>
      <c r="J308" s="211">
        <f>ROUND(I308*H308,2)</f>
        <v>0</v>
      </c>
      <c r="K308" s="212"/>
      <c r="L308" s="39"/>
      <c r="M308" s="213" t="s">
        <v>1</v>
      </c>
      <c r="N308" s="214" t="s">
        <v>41</v>
      </c>
      <c r="O308" s="71"/>
      <c r="P308" s="215">
        <f>O308*H308</f>
        <v>0</v>
      </c>
      <c r="Q308" s="215">
        <v>1.0000000000000001E-5</v>
      </c>
      <c r="R308" s="215">
        <f>Q308*H308</f>
        <v>6.6000000000000005E-5</v>
      </c>
      <c r="S308" s="215">
        <v>0</v>
      </c>
      <c r="T308" s="21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7" t="s">
        <v>128</v>
      </c>
      <c r="AT308" s="217" t="s">
        <v>187</v>
      </c>
      <c r="AU308" s="217" t="s">
        <v>86</v>
      </c>
      <c r="AY308" s="17" t="s">
        <v>184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7" t="s">
        <v>84</v>
      </c>
      <c r="BK308" s="218">
        <f>ROUND(I308*H308,2)</f>
        <v>0</v>
      </c>
      <c r="BL308" s="17" t="s">
        <v>128</v>
      </c>
      <c r="BM308" s="217" t="s">
        <v>1364</v>
      </c>
    </row>
    <row r="309" spans="1:65" s="13" customFormat="1" ht="11.25">
      <c r="B309" s="219"/>
      <c r="C309" s="220"/>
      <c r="D309" s="221" t="s">
        <v>193</v>
      </c>
      <c r="E309" s="222" t="s">
        <v>1</v>
      </c>
      <c r="F309" s="223" t="s">
        <v>1255</v>
      </c>
      <c r="G309" s="220"/>
      <c r="H309" s="224">
        <v>6.6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193</v>
      </c>
      <c r="AU309" s="230" t="s">
        <v>86</v>
      </c>
      <c r="AV309" s="13" t="s">
        <v>86</v>
      </c>
      <c r="AW309" s="13" t="s">
        <v>32</v>
      </c>
      <c r="AX309" s="13" t="s">
        <v>84</v>
      </c>
      <c r="AY309" s="230" t="s">
        <v>184</v>
      </c>
    </row>
    <row r="310" spans="1:65" s="2" customFormat="1" ht="16.5" customHeight="1">
      <c r="A310" s="34"/>
      <c r="B310" s="35"/>
      <c r="C310" s="205" t="s">
        <v>1365</v>
      </c>
      <c r="D310" s="205" t="s">
        <v>187</v>
      </c>
      <c r="E310" s="206" t="s">
        <v>344</v>
      </c>
      <c r="F310" s="207" t="s">
        <v>345</v>
      </c>
      <c r="G310" s="208" t="s">
        <v>190</v>
      </c>
      <c r="H310" s="209">
        <v>5.36</v>
      </c>
      <c r="I310" s="210"/>
      <c r="J310" s="211">
        <f>ROUND(I310*H310,2)</f>
        <v>0</v>
      </c>
      <c r="K310" s="212"/>
      <c r="L310" s="39"/>
      <c r="M310" s="213" t="s">
        <v>1</v>
      </c>
      <c r="N310" s="214" t="s">
        <v>41</v>
      </c>
      <c r="O310" s="71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7" t="s">
        <v>128</v>
      </c>
      <c r="AT310" s="217" t="s">
        <v>187</v>
      </c>
      <c r="AU310" s="217" t="s">
        <v>86</v>
      </c>
      <c r="AY310" s="17" t="s">
        <v>184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7" t="s">
        <v>84</v>
      </c>
      <c r="BK310" s="218">
        <f>ROUND(I310*H310,2)</f>
        <v>0</v>
      </c>
      <c r="BL310" s="17" t="s">
        <v>128</v>
      </c>
      <c r="BM310" s="217" t="s">
        <v>1366</v>
      </c>
    </row>
    <row r="311" spans="1:65" s="13" customFormat="1" ht="11.25">
      <c r="B311" s="219"/>
      <c r="C311" s="220"/>
      <c r="D311" s="221" t="s">
        <v>193</v>
      </c>
      <c r="E311" s="222" t="s">
        <v>1</v>
      </c>
      <c r="F311" s="223" t="s">
        <v>137</v>
      </c>
      <c r="G311" s="220"/>
      <c r="H311" s="224">
        <v>5.36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193</v>
      </c>
      <c r="AU311" s="230" t="s">
        <v>86</v>
      </c>
      <c r="AV311" s="13" t="s">
        <v>86</v>
      </c>
      <c r="AW311" s="13" t="s">
        <v>32</v>
      </c>
      <c r="AX311" s="13" t="s">
        <v>84</v>
      </c>
      <c r="AY311" s="230" t="s">
        <v>184</v>
      </c>
    </row>
    <row r="312" spans="1:65" s="2" customFormat="1" ht="16.5" customHeight="1">
      <c r="A312" s="34"/>
      <c r="B312" s="35"/>
      <c r="C312" s="231" t="s">
        <v>1367</v>
      </c>
      <c r="D312" s="231" t="s">
        <v>225</v>
      </c>
      <c r="E312" s="232" t="s">
        <v>348</v>
      </c>
      <c r="F312" s="233" t="s">
        <v>349</v>
      </c>
      <c r="G312" s="234" t="s">
        <v>190</v>
      </c>
      <c r="H312" s="235">
        <v>5.6280000000000001</v>
      </c>
      <c r="I312" s="236"/>
      <c r="J312" s="237">
        <f>ROUND(I312*H312,2)</f>
        <v>0</v>
      </c>
      <c r="K312" s="238"/>
      <c r="L312" s="239"/>
      <c r="M312" s="240" t="s">
        <v>1</v>
      </c>
      <c r="N312" s="241" t="s">
        <v>41</v>
      </c>
      <c r="O312" s="71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7" t="s">
        <v>280</v>
      </c>
      <c r="AT312" s="217" t="s">
        <v>225</v>
      </c>
      <c r="AU312" s="217" t="s">
        <v>86</v>
      </c>
      <c r="AY312" s="17" t="s">
        <v>184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84</v>
      </c>
      <c r="BK312" s="218">
        <f>ROUND(I312*H312,2)</f>
        <v>0</v>
      </c>
      <c r="BL312" s="17" t="s">
        <v>128</v>
      </c>
      <c r="BM312" s="217" t="s">
        <v>1368</v>
      </c>
    </row>
    <row r="313" spans="1:65" s="13" customFormat="1" ht="11.25">
      <c r="B313" s="219"/>
      <c r="C313" s="220"/>
      <c r="D313" s="221" t="s">
        <v>193</v>
      </c>
      <c r="E313" s="220"/>
      <c r="F313" s="223" t="s">
        <v>1258</v>
      </c>
      <c r="G313" s="220"/>
      <c r="H313" s="224">
        <v>5.6280000000000001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193</v>
      </c>
      <c r="AU313" s="230" t="s">
        <v>86</v>
      </c>
      <c r="AV313" s="13" t="s">
        <v>86</v>
      </c>
      <c r="AW313" s="13" t="s">
        <v>4</v>
      </c>
      <c r="AX313" s="13" t="s">
        <v>84</v>
      </c>
      <c r="AY313" s="230" t="s">
        <v>184</v>
      </c>
    </row>
    <row r="314" spans="1:65" s="2" customFormat="1" ht="21.75" customHeight="1">
      <c r="A314" s="34"/>
      <c r="B314" s="35"/>
      <c r="C314" s="205" t="s">
        <v>1369</v>
      </c>
      <c r="D314" s="205" t="s">
        <v>187</v>
      </c>
      <c r="E314" s="206" t="s">
        <v>353</v>
      </c>
      <c r="F314" s="207" t="s">
        <v>354</v>
      </c>
      <c r="G314" s="208" t="s">
        <v>190</v>
      </c>
      <c r="H314" s="209">
        <v>2.96</v>
      </c>
      <c r="I314" s="210"/>
      <c r="J314" s="211">
        <f>ROUND(I314*H314,2)</f>
        <v>0</v>
      </c>
      <c r="K314" s="212"/>
      <c r="L314" s="39"/>
      <c r="M314" s="213" t="s">
        <v>1</v>
      </c>
      <c r="N314" s="214" t="s">
        <v>41</v>
      </c>
      <c r="O314" s="71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7" t="s">
        <v>128</v>
      </c>
      <c r="AT314" s="217" t="s">
        <v>187</v>
      </c>
      <c r="AU314" s="217" t="s">
        <v>86</v>
      </c>
      <c r="AY314" s="17" t="s">
        <v>184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7" t="s">
        <v>84</v>
      </c>
      <c r="BK314" s="218">
        <f>ROUND(I314*H314,2)</f>
        <v>0</v>
      </c>
      <c r="BL314" s="17" t="s">
        <v>128</v>
      </c>
      <c r="BM314" s="217" t="s">
        <v>1370</v>
      </c>
    </row>
    <row r="315" spans="1:65" s="13" customFormat="1" ht="11.25">
      <c r="B315" s="219"/>
      <c r="C315" s="220"/>
      <c r="D315" s="221" t="s">
        <v>193</v>
      </c>
      <c r="E315" s="222" t="s">
        <v>143</v>
      </c>
      <c r="F315" s="223" t="s">
        <v>1260</v>
      </c>
      <c r="G315" s="220"/>
      <c r="H315" s="224">
        <v>2.96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193</v>
      </c>
      <c r="AU315" s="230" t="s">
        <v>86</v>
      </c>
      <c r="AV315" s="13" t="s">
        <v>86</v>
      </c>
      <c r="AW315" s="13" t="s">
        <v>32</v>
      </c>
      <c r="AX315" s="13" t="s">
        <v>84</v>
      </c>
      <c r="AY315" s="230" t="s">
        <v>184</v>
      </c>
    </row>
    <row r="316" spans="1:65" s="2" customFormat="1" ht="16.5" customHeight="1">
      <c r="A316" s="34"/>
      <c r="B316" s="35"/>
      <c r="C316" s="231" t="s">
        <v>1371</v>
      </c>
      <c r="D316" s="231" t="s">
        <v>225</v>
      </c>
      <c r="E316" s="232" t="s">
        <v>348</v>
      </c>
      <c r="F316" s="233" t="s">
        <v>349</v>
      </c>
      <c r="G316" s="234" t="s">
        <v>190</v>
      </c>
      <c r="H316" s="235">
        <v>3.1080000000000001</v>
      </c>
      <c r="I316" s="236"/>
      <c r="J316" s="237">
        <f>ROUND(I316*H316,2)</f>
        <v>0</v>
      </c>
      <c r="K316" s="238"/>
      <c r="L316" s="239"/>
      <c r="M316" s="240" t="s">
        <v>1</v>
      </c>
      <c r="N316" s="241" t="s">
        <v>41</v>
      </c>
      <c r="O316" s="71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7" t="s">
        <v>280</v>
      </c>
      <c r="AT316" s="217" t="s">
        <v>225</v>
      </c>
      <c r="AU316" s="217" t="s">
        <v>86</v>
      </c>
      <c r="AY316" s="17" t="s">
        <v>184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7" t="s">
        <v>84</v>
      </c>
      <c r="BK316" s="218">
        <f>ROUND(I316*H316,2)</f>
        <v>0</v>
      </c>
      <c r="BL316" s="17" t="s">
        <v>128</v>
      </c>
      <c r="BM316" s="217" t="s">
        <v>1372</v>
      </c>
    </row>
    <row r="317" spans="1:65" s="13" customFormat="1" ht="11.25">
      <c r="B317" s="219"/>
      <c r="C317" s="220"/>
      <c r="D317" s="221" t="s">
        <v>193</v>
      </c>
      <c r="E317" s="220"/>
      <c r="F317" s="223" t="s">
        <v>1262</v>
      </c>
      <c r="G317" s="220"/>
      <c r="H317" s="224">
        <v>3.1080000000000001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193</v>
      </c>
      <c r="AU317" s="230" t="s">
        <v>86</v>
      </c>
      <c r="AV317" s="13" t="s">
        <v>86</v>
      </c>
      <c r="AW317" s="13" t="s">
        <v>4</v>
      </c>
      <c r="AX317" s="13" t="s">
        <v>84</v>
      </c>
      <c r="AY317" s="230" t="s">
        <v>184</v>
      </c>
    </row>
    <row r="318" spans="1:65" s="2" customFormat="1" ht="21.75" customHeight="1">
      <c r="A318" s="34"/>
      <c r="B318" s="35"/>
      <c r="C318" s="205" t="s">
        <v>1373</v>
      </c>
      <c r="D318" s="205" t="s">
        <v>187</v>
      </c>
      <c r="E318" s="206" t="s">
        <v>1263</v>
      </c>
      <c r="F318" s="207" t="s">
        <v>1264</v>
      </c>
      <c r="G318" s="208" t="s">
        <v>190</v>
      </c>
      <c r="H318" s="209">
        <v>14.22</v>
      </c>
      <c r="I318" s="210"/>
      <c r="J318" s="211">
        <f>ROUND(I318*H318,2)</f>
        <v>0</v>
      </c>
      <c r="K318" s="212"/>
      <c r="L318" s="39"/>
      <c r="M318" s="213" t="s">
        <v>1</v>
      </c>
      <c r="N318" s="214" t="s">
        <v>41</v>
      </c>
      <c r="O318" s="71"/>
      <c r="P318" s="215">
        <f>O318*H318</f>
        <v>0</v>
      </c>
      <c r="Q318" s="215">
        <v>2.0000000000000001E-4</v>
      </c>
      <c r="R318" s="215">
        <f>Q318*H318</f>
        <v>2.8440000000000002E-3</v>
      </c>
      <c r="S318" s="215">
        <v>0</v>
      </c>
      <c r="T318" s="21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7" t="s">
        <v>128</v>
      </c>
      <c r="AT318" s="217" t="s">
        <v>187</v>
      </c>
      <c r="AU318" s="217" t="s">
        <v>86</v>
      </c>
      <c r="AY318" s="17" t="s">
        <v>184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7" t="s">
        <v>84</v>
      </c>
      <c r="BK318" s="218">
        <f>ROUND(I318*H318,2)</f>
        <v>0</v>
      </c>
      <c r="BL318" s="17" t="s">
        <v>128</v>
      </c>
      <c r="BM318" s="217" t="s">
        <v>1374</v>
      </c>
    </row>
    <row r="319" spans="1:65" s="13" customFormat="1" ht="11.25">
      <c r="B319" s="219"/>
      <c r="C319" s="220"/>
      <c r="D319" s="221" t="s">
        <v>193</v>
      </c>
      <c r="E319" s="222" t="s">
        <v>1143</v>
      </c>
      <c r="F319" s="223" t="s">
        <v>1266</v>
      </c>
      <c r="G319" s="220"/>
      <c r="H319" s="224">
        <v>14.22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193</v>
      </c>
      <c r="AU319" s="230" t="s">
        <v>86</v>
      </c>
      <c r="AV319" s="13" t="s">
        <v>86</v>
      </c>
      <c r="AW319" s="13" t="s">
        <v>32</v>
      </c>
      <c r="AX319" s="13" t="s">
        <v>84</v>
      </c>
      <c r="AY319" s="230" t="s">
        <v>184</v>
      </c>
    </row>
    <row r="320" spans="1:65" s="2" customFormat="1" ht="21.75" customHeight="1">
      <c r="A320" s="34"/>
      <c r="B320" s="35"/>
      <c r="C320" s="205" t="s">
        <v>1375</v>
      </c>
      <c r="D320" s="205" t="s">
        <v>187</v>
      </c>
      <c r="E320" s="206" t="s">
        <v>361</v>
      </c>
      <c r="F320" s="207" t="s">
        <v>362</v>
      </c>
      <c r="G320" s="208" t="s">
        <v>190</v>
      </c>
      <c r="H320" s="209">
        <v>17.88</v>
      </c>
      <c r="I320" s="210"/>
      <c r="J320" s="211">
        <f>ROUND(I320*H320,2)</f>
        <v>0</v>
      </c>
      <c r="K320" s="212"/>
      <c r="L320" s="39"/>
      <c r="M320" s="213" t="s">
        <v>1</v>
      </c>
      <c r="N320" s="214" t="s">
        <v>41</v>
      </c>
      <c r="O320" s="71"/>
      <c r="P320" s="215">
        <f>O320*H320</f>
        <v>0</v>
      </c>
      <c r="Q320" s="215">
        <v>2.1000000000000001E-4</v>
      </c>
      <c r="R320" s="215">
        <f>Q320*H320</f>
        <v>3.7548E-3</v>
      </c>
      <c r="S320" s="215">
        <v>0</v>
      </c>
      <c r="T320" s="21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7" t="s">
        <v>128</v>
      </c>
      <c r="AT320" s="217" t="s">
        <v>187</v>
      </c>
      <c r="AU320" s="217" t="s">
        <v>86</v>
      </c>
      <c r="AY320" s="17" t="s">
        <v>184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7" t="s">
        <v>84</v>
      </c>
      <c r="BK320" s="218">
        <f>ROUND(I320*H320,2)</f>
        <v>0</v>
      </c>
      <c r="BL320" s="17" t="s">
        <v>128</v>
      </c>
      <c r="BM320" s="217" t="s">
        <v>1376</v>
      </c>
    </row>
    <row r="321" spans="1:65" s="13" customFormat="1" ht="11.25">
      <c r="B321" s="219"/>
      <c r="C321" s="220"/>
      <c r="D321" s="221" t="s">
        <v>193</v>
      </c>
      <c r="E321" s="222" t="s">
        <v>140</v>
      </c>
      <c r="F321" s="223" t="s">
        <v>1269</v>
      </c>
      <c r="G321" s="220"/>
      <c r="H321" s="224">
        <v>17.88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193</v>
      </c>
      <c r="AU321" s="230" t="s">
        <v>86</v>
      </c>
      <c r="AV321" s="13" t="s">
        <v>86</v>
      </c>
      <c r="AW321" s="13" t="s">
        <v>32</v>
      </c>
      <c r="AX321" s="13" t="s">
        <v>84</v>
      </c>
      <c r="AY321" s="230" t="s">
        <v>184</v>
      </c>
    </row>
    <row r="322" spans="1:65" s="2" customFormat="1" ht="21.75" customHeight="1">
      <c r="A322" s="34"/>
      <c r="B322" s="35"/>
      <c r="C322" s="205" t="s">
        <v>1377</v>
      </c>
      <c r="D322" s="205" t="s">
        <v>187</v>
      </c>
      <c r="E322" s="206" t="s">
        <v>365</v>
      </c>
      <c r="F322" s="207" t="s">
        <v>366</v>
      </c>
      <c r="G322" s="208" t="s">
        <v>190</v>
      </c>
      <c r="H322" s="209">
        <v>17.88</v>
      </c>
      <c r="I322" s="210"/>
      <c r="J322" s="211">
        <f>ROUND(I322*H322,2)</f>
        <v>0</v>
      </c>
      <c r="K322" s="212"/>
      <c r="L322" s="39"/>
      <c r="M322" s="213" t="s">
        <v>1</v>
      </c>
      <c r="N322" s="214" t="s">
        <v>41</v>
      </c>
      <c r="O322" s="71"/>
      <c r="P322" s="215">
        <f>O322*H322</f>
        <v>0</v>
      </c>
      <c r="Q322" s="215">
        <v>2.5999999999999998E-4</v>
      </c>
      <c r="R322" s="215">
        <f>Q322*H322</f>
        <v>4.6487999999999989E-3</v>
      </c>
      <c r="S322" s="215">
        <v>0</v>
      </c>
      <c r="T322" s="21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7" t="s">
        <v>128</v>
      </c>
      <c r="AT322" s="217" t="s">
        <v>187</v>
      </c>
      <c r="AU322" s="217" t="s">
        <v>86</v>
      </c>
      <c r="AY322" s="17" t="s">
        <v>184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7" t="s">
        <v>84</v>
      </c>
      <c r="BK322" s="218">
        <f>ROUND(I322*H322,2)</f>
        <v>0</v>
      </c>
      <c r="BL322" s="17" t="s">
        <v>128</v>
      </c>
      <c r="BM322" s="217" t="s">
        <v>1378</v>
      </c>
    </row>
    <row r="323" spans="1:65" s="13" customFormat="1" ht="11.25">
      <c r="B323" s="219"/>
      <c r="C323" s="220"/>
      <c r="D323" s="221" t="s">
        <v>193</v>
      </c>
      <c r="E323" s="222" t="s">
        <v>1</v>
      </c>
      <c r="F323" s="223" t="s">
        <v>140</v>
      </c>
      <c r="G323" s="220"/>
      <c r="H323" s="224">
        <v>17.88</v>
      </c>
      <c r="I323" s="225"/>
      <c r="J323" s="220"/>
      <c r="K323" s="220"/>
      <c r="L323" s="226"/>
      <c r="M323" s="242"/>
      <c r="N323" s="243"/>
      <c r="O323" s="243"/>
      <c r="P323" s="243"/>
      <c r="Q323" s="243"/>
      <c r="R323" s="243"/>
      <c r="S323" s="243"/>
      <c r="T323" s="244"/>
      <c r="AT323" s="230" t="s">
        <v>193</v>
      </c>
      <c r="AU323" s="230" t="s">
        <v>86</v>
      </c>
      <c r="AV323" s="13" t="s">
        <v>86</v>
      </c>
      <c r="AW323" s="13" t="s">
        <v>32</v>
      </c>
      <c r="AX323" s="13" t="s">
        <v>84</v>
      </c>
      <c r="AY323" s="230" t="s">
        <v>184</v>
      </c>
    </row>
    <row r="324" spans="1:65" s="2" customFormat="1" ht="6.95" customHeight="1">
      <c r="A324" s="34"/>
      <c r="B324" s="54"/>
      <c r="C324" s="55"/>
      <c r="D324" s="55"/>
      <c r="E324" s="55"/>
      <c r="F324" s="55"/>
      <c r="G324" s="55"/>
      <c r="H324" s="55"/>
      <c r="I324" s="153"/>
      <c r="J324" s="55"/>
      <c r="K324" s="55"/>
      <c r="L324" s="39"/>
      <c r="M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</sheetData>
  <sheetProtection algorithmName="SHA-512" hashValue="aF3JwfVNo5Qbdwjc3+LU66NcCKv5YsjPQW673i5DsQDqVJkgV5jicJVk+LIpD0EYA15YAmCXYwCBUS4gXHX2jQ==" saltValue="AfhYnF2eW6jd1XgjVK8kBcuTVyZlPJ3x4vy4XhXWLIvbxbWswsUgOI+aH7H7Kka+KBJko3/FQEuZFGsdLM7EvQ==" spinCount="100000" sheet="1" objects="1" scenarios="1" formatColumns="0" formatRows="0" autoFilter="0"/>
  <autoFilter ref="C130:K32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116</v>
      </c>
      <c r="AZ2" s="109" t="s">
        <v>137</v>
      </c>
      <c r="BA2" s="109" t="s">
        <v>138</v>
      </c>
      <c r="BB2" s="109" t="s">
        <v>1</v>
      </c>
      <c r="BC2" s="109" t="s">
        <v>1132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1133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149</v>
      </c>
      <c r="BA4" s="109" t="s">
        <v>150</v>
      </c>
      <c r="BB4" s="109" t="s">
        <v>1</v>
      </c>
      <c r="BC4" s="109" t="s">
        <v>1134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143</v>
      </c>
      <c r="BA5" s="109" t="s">
        <v>144</v>
      </c>
      <c r="BB5" s="109" t="s">
        <v>1</v>
      </c>
      <c r="BC5" s="109" t="s">
        <v>1135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146</v>
      </c>
      <c r="BA6" s="109" t="s">
        <v>1</v>
      </c>
      <c r="BB6" s="109" t="s">
        <v>1</v>
      </c>
      <c r="BC6" s="109" t="s">
        <v>1136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424</v>
      </c>
      <c r="BA7" s="109" t="s">
        <v>425</v>
      </c>
      <c r="BB7" s="109" t="s">
        <v>1</v>
      </c>
      <c r="BC7" s="109" t="s">
        <v>1137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421</v>
      </c>
      <c r="BA8" s="109" t="s">
        <v>422</v>
      </c>
      <c r="BB8" s="109" t="s">
        <v>1</v>
      </c>
      <c r="BC8" s="109" t="s">
        <v>1138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1379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148</v>
      </c>
      <c r="BA9" s="109" t="s">
        <v>148</v>
      </c>
      <c r="BB9" s="109" t="s">
        <v>1</v>
      </c>
      <c r="BC9" s="109" t="s">
        <v>84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416</v>
      </c>
      <c r="BA10" s="109" t="s">
        <v>416</v>
      </c>
      <c r="BB10" s="109" t="s">
        <v>1</v>
      </c>
      <c r="BC10" s="109" t="s">
        <v>1140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412</v>
      </c>
      <c r="BA11" s="109" t="s">
        <v>413</v>
      </c>
      <c r="BB11" s="109" t="s">
        <v>1</v>
      </c>
      <c r="BC11" s="109" t="s">
        <v>1141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1143</v>
      </c>
      <c r="BA12" s="109" t="s">
        <v>1144</v>
      </c>
      <c r="BB12" s="109" t="s">
        <v>1</v>
      </c>
      <c r="BC12" s="109" t="s">
        <v>1380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140</v>
      </c>
      <c r="BA13" s="109" t="s">
        <v>140</v>
      </c>
      <c r="BB13" s="109" t="s">
        <v>1</v>
      </c>
      <c r="BC13" s="109" t="s">
        <v>1381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ROUND((SUM(BE130:BE310)),  2)</f>
        <v>0</v>
      </c>
      <c r="G33" s="34"/>
      <c r="H33" s="34"/>
      <c r="I33" s="132">
        <v>0.21</v>
      </c>
      <c r="J33" s="131">
        <f>ROUND(((SUM(BE130:BE310))*I33),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ROUND((SUM(BF130:BF310)),  2)</f>
        <v>0</v>
      </c>
      <c r="G34" s="34"/>
      <c r="H34" s="34"/>
      <c r="I34" s="132">
        <v>0.15</v>
      </c>
      <c r="J34" s="131">
        <f>ROUND(((SUM(BF130:BF310))*I34),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ROUND((SUM(BG130:BG310)),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ROUND((SUM(BH130:BH310)),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ROUND((SUM(BI130:BI310)),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11 - 1.11 Šatna personál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J149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J213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J215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J216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J236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166</v>
      </c>
      <c r="E107" s="172"/>
      <c r="F107" s="172"/>
      <c r="G107" s="172"/>
      <c r="H107" s="172"/>
      <c r="I107" s="173"/>
      <c r="J107" s="174">
        <f>J248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431</v>
      </c>
      <c r="E108" s="172"/>
      <c r="F108" s="172"/>
      <c r="G108" s="172"/>
      <c r="H108" s="172"/>
      <c r="I108" s="173"/>
      <c r="J108" s="174">
        <f>J266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167</v>
      </c>
      <c r="E109" s="172"/>
      <c r="F109" s="172"/>
      <c r="G109" s="172"/>
      <c r="H109" s="172"/>
      <c r="I109" s="173"/>
      <c r="J109" s="174">
        <f>J283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168</v>
      </c>
      <c r="E110" s="172"/>
      <c r="F110" s="172"/>
      <c r="G110" s="172"/>
      <c r="H110" s="172"/>
      <c r="I110" s="173"/>
      <c r="J110" s="174">
        <f>J294</f>
        <v>0</v>
      </c>
      <c r="K110" s="170"/>
      <c r="L110" s="175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153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156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169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34" t="str">
        <f>E7</f>
        <v>Stavební úpravy šaten a navazujících prostor TJ Milín č.p.319</v>
      </c>
      <c r="F120" s="335"/>
      <c r="G120" s="335"/>
      <c r="H120" s="335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152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0" t="str">
        <f>E9</f>
        <v>11 - 1.11 Šatna personál</v>
      </c>
      <c r="F122" s="336"/>
      <c r="G122" s="336"/>
      <c r="H122" s="3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118" t="s">
        <v>22</v>
      </c>
      <c r="J124" s="66" t="str">
        <f>IF(J12="","",J12)</f>
        <v>16. 8. 2021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40.15" customHeight="1">
      <c r="A126" s="34"/>
      <c r="B126" s="35"/>
      <c r="C126" s="29" t="s">
        <v>24</v>
      </c>
      <c r="D126" s="36"/>
      <c r="E126" s="36"/>
      <c r="F126" s="27" t="str">
        <f>E15</f>
        <v>Obec Milín, 11. května 27, 262 31 Milín</v>
      </c>
      <c r="G126" s="36"/>
      <c r="H126" s="36"/>
      <c r="I126" s="118" t="s">
        <v>30</v>
      </c>
      <c r="J126" s="32" t="str">
        <f>E21</f>
        <v>Ing. Jan hašek, Kamenická 832, 262 72 Březnice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28</v>
      </c>
      <c r="D127" s="36"/>
      <c r="E127" s="36"/>
      <c r="F127" s="27" t="str">
        <f>IF(E18="","",E18)</f>
        <v>Vyplň údaj</v>
      </c>
      <c r="G127" s="36"/>
      <c r="H127" s="36"/>
      <c r="I127" s="118" t="s">
        <v>33</v>
      </c>
      <c r="J127" s="32" t="str">
        <f>E24</f>
        <v>Ing. Jitka Dupalová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6"/>
      <c r="B129" s="177"/>
      <c r="C129" s="178" t="s">
        <v>170</v>
      </c>
      <c r="D129" s="179" t="s">
        <v>61</v>
      </c>
      <c r="E129" s="179" t="s">
        <v>57</v>
      </c>
      <c r="F129" s="179" t="s">
        <v>58</v>
      </c>
      <c r="G129" s="179" t="s">
        <v>171</v>
      </c>
      <c r="H129" s="179" t="s">
        <v>172</v>
      </c>
      <c r="I129" s="180" t="s">
        <v>173</v>
      </c>
      <c r="J129" s="181" t="s">
        <v>157</v>
      </c>
      <c r="K129" s="182" t="s">
        <v>174</v>
      </c>
      <c r="L129" s="183"/>
      <c r="M129" s="75" t="s">
        <v>1</v>
      </c>
      <c r="N129" s="76" t="s">
        <v>40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116"/>
      <c r="J130" s="184">
        <f>BK130</f>
        <v>0</v>
      </c>
      <c r="K130" s="36"/>
      <c r="L130" s="39"/>
      <c r="M130" s="78"/>
      <c r="N130" s="185"/>
      <c r="O130" s="79"/>
      <c r="P130" s="186">
        <f>P131+P215</f>
        <v>0</v>
      </c>
      <c r="Q130" s="79"/>
      <c r="R130" s="186">
        <f>R131+R215</f>
        <v>3.7798330300000007</v>
      </c>
      <c r="S130" s="79"/>
      <c r="T130" s="187">
        <f>T131+T215</f>
        <v>2.4784519500000002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159</v>
      </c>
      <c r="BK130" s="188">
        <f>BK131+BK215</f>
        <v>0</v>
      </c>
    </row>
    <row r="131" spans="1:65" s="12" customFormat="1" ht="25.9" customHeight="1">
      <c r="B131" s="189"/>
      <c r="C131" s="190"/>
      <c r="D131" s="191" t="s">
        <v>75</v>
      </c>
      <c r="E131" s="192" t="s">
        <v>182</v>
      </c>
      <c r="F131" s="192" t="s">
        <v>183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P132+P146+P149+P184+P197+P213</f>
        <v>0</v>
      </c>
      <c r="Q131" s="197"/>
      <c r="R131" s="198">
        <f>R132+R146+R149+R184+R197+R213</f>
        <v>3.4916610000000006</v>
      </c>
      <c r="S131" s="197"/>
      <c r="T131" s="199">
        <f>T132+T146+T149+T184+T197+T213</f>
        <v>2.20784</v>
      </c>
      <c r="AR131" s="200" t="s">
        <v>84</v>
      </c>
      <c r="AT131" s="201" t="s">
        <v>75</v>
      </c>
      <c r="AU131" s="201" t="s">
        <v>76</v>
      </c>
      <c r="AY131" s="200" t="s">
        <v>184</v>
      </c>
      <c r="BK131" s="202">
        <f>BK132+BK146+BK149+BK184+BK197+BK213</f>
        <v>0</v>
      </c>
    </row>
    <row r="132" spans="1:65" s="12" customFormat="1" ht="22.9" customHeight="1">
      <c r="B132" s="189"/>
      <c r="C132" s="190"/>
      <c r="D132" s="191" t="s">
        <v>75</v>
      </c>
      <c r="E132" s="203" t="s">
        <v>84</v>
      </c>
      <c r="F132" s="203" t="s">
        <v>432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SUM(P133:P145)</f>
        <v>0</v>
      </c>
      <c r="Q132" s="197"/>
      <c r="R132" s="198">
        <f>SUM(R133:R145)</f>
        <v>0</v>
      </c>
      <c r="S132" s="197"/>
      <c r="T132" s="199">
        <f>SUM(T133:T145)</f>
        <v>0</v>
      </c>
      <c r="AR132" s="200" t="s">
        <v>84</v>
      </c>
      <c r="AT132" s="201" t="s">
        <v>75</v>
      </c>
      <c r="AU132" s="201" t="s">
        <v>84</v>
      </c>
      <c r="AY132" s="200" t="s">
        <v>184</v>
      </c>
      <c r="BK132" s="202">
        <f>SUM(BK133:BK145)</f>
        <v>0</v>
      </c>
    </row>
    <row r="133" spans="1:65" s="2" customFormat="1" ht="21.75" customHeight="1">
      <c r="A133" s="34"/>
      <c r="B133" s="35"/>
      <c r="C133" s="205" t="s">
        <v>84</v>
      </c>
      <c r="D133" s="205" t="s">
        <v>187</v>
      </c>
      <c r="E133" s="206" t="s">
        <v>433</v>
      </c>
      <c r="F133" s="207" t="s">
        <v>434</v>
      </c>
      <c r="G133" s="208" t="s">
        <v>435</v>
      </c>
      <c r="H133" s="209">
        <v>1.0720000000000001</v>
      </c>
      <c r="I133" s="210"/>
      <c r="J133" s="211">
        <f>ROUND(I133*H133,2)</f>
        <v>0</v>
      </c>
      <c r="K133" s="212"/>
      <c r="L133" s="39"/>
      <c r="M133" s="213" t="s">
        <v>1</v>
      </c>
      <c r="N133" s="214" t="s">
        <v>41</v>
      </c>
      <c r="O133" s="71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7" t="s">
        <v>191</v>
      </c>
      <c r="AT133" s="217" t="s">
        <v>187</v>
      </c>
      <c r="AU133" s="217" t="s">
        <v>86</v>
      </c>
      <c r="AY133" s="17" t="s">
        <v>184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191</v>
      </c>
      <c r="BM133" s="217" t="s">
        <v>1382</v>
      </c>
    </row>
    <row r="134" spans="1:65" s="13" customFormat="1" ht="11.25">
      <c r="B134" s="219"/>
      <c r="C134" s="220"/>
      <c r="D134" s="221" t="s">
        <v>193</v>
      </c>
      <c r="E134" s="222" t="s">
        <v>418</v>
      </c>
      <c r="F134" s="223" t="s">
        <v>437</v>
      </c>
      <c r="G134" s="220"/>
      <c r="H134" s="224">
        <v>1.0720000000000001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193</v>
      </c>
      <c r="AU134" s="230" t="s">
        <v>86</v>
      </c>
      <c r="AV134" s="13" t="s">
        <v>86</v>
      </c>
      <c r="AW134" s="13" t="s">
        <v>32</v>
      </c>
      <c r="AX134" s="13" t="s">
        <v>84</v>
      </c>
      <c r="AY134" s="230" t="s">
        <v>184</v>
      </c>
    </row>
    <row r="135" spans="1:65" s="2" customFormat="1" ht="33" customHeight="1">
      <c r="A135" s="34"/>
      <c r="B135" s="35"/>
      <c r="C135" s="205" t="s">
        <v>86</v>
      </c>
      <c r="D135" s="205" t="s">
        <v>187</v>
      </c>
      <c r="E135" s="206" t="s">
        <v>438</v>
      </c>
      <c r="F135" s="207" t="s">
        <v>439</v>
      </c>
      <c r="G135" s="208" t="s">
        <v>435</v>
      </c>
      <c r="H135" s="209">
        <v>1.0720000000000001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1383</v>
      </c>
    </row>
    <row r="136" spans="1:65" s="13" customFormat="1" ht="11.25">
      <c r="B136" s="219"/>
      <c r="C136" s="220"/>
      <c r="D136" s="221" t="s">
        <v>193</v>
      </c>
      <c r="E136" s="222" t="s">
        <v>1</v>
      </c>
      <c r="F136" s="223" t="s">
        <v>418</v>
      </c>
      <c r="G136" s="220"/>
      <c r="H136" s="224">
        <v>1.0720000000000001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33" customHeight="1">
      <c r="A137" s="34"/>
      <c r="B137" s="35"/>
      <c r="C137" s="205" t="s">
        <v>198</v>
      </c>
      <c r="D137" s="205" t="s">
        <v>187</v>
      </c>
      <c r="E137" s="206" t="s">
        <v>441</v>
      </c>
      <c r="F137" s="207" t="s">
        <v>442</v>
      </c>
      <c r="G137" s="208" t="s">
        <v>435</v>
      </c>
      <c r="H137" s="209">
        <v>1.0720000000000001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1384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418</v>
      </c>
      <c r="G138" s="220"/>
      <c r="H138" s="224">
        <v>1.0720000000000001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21.75" customHeight="1">
      <c r="A139" s="34"/>
      <c r="B139" s="35"/>
      <c r="C139" s="205" t="s">
        <v>191</v>
      </c>
      <c r="D139" s="205" t="s">
        <v>187</v>
      </c>
      <c r="E139" s="206" t="s">
        <v>444</v>
      </c>
      <c r="F139" s="207" t="s">
        <v>445</v>
      </c>
      <c r="G139" s="208" t="s">
        <v>435</v>
      </c>
      <c r="H139" s="209">
        <v>1.0720000000000001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1385</v>
      </c>
    </row>
    <row r="140" spans="1:65" s="13" customFormat="1" ht="11.25">
      <c r="B140" s="219"/>
      <c r="C140" s="220"/>
      <c r="D140" s="221" t="s">
        <v>193</v>
      </c>
      <c r="E140" s="222" t="s">
        <v>1</v>
      </c>
      <c r="F140" s="223" t="s">
        <v>418</v>
      </c>
      <c r="G140" s="220"/>
      <c r="H140" s="224">
        <v>1.0720000000000001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207</v>
      </c>
      <c r="D141" s="205" t="s">
        <v>187</v>
      </c>
      <c r="E141" s="206" t="s">
        <v>447</v>
      </c>
      <c r="F141" s="207" t="s">
        <v>448</v>
      </c>
      <c r="G141" s="208" t="s">
        <v>243</v>
      </c>
      <c r="H141" s="209">
        <v>1.7150000000000001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1386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418</v>
      </c>
      <c r="G142" s="220"/>
      <c r="H142" s="224">
        <v>1.0720000000000001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13" customFormat="1" ht="11.25">
      <c r="B143" s="219"/>
      <c r="C143" s="220"/>
      <c r="D143" s="221" t="s">
        <v>193</v>
      </c>
      <c r="E143" s="220"/>
      <c r="F143" s="223" t="s">
        <v>1151</v>
      </c>
      <c r="G143" s="220"/>
      <c r="H143" s="224">
        <v>1.7150000000000001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4</v>
      </c>
      <c r="AX143" s="13" t="s">
        <v>84</v>
      </c>
      <c r="AY143" s="230" t="s">
        <v>184</v>
      </c>
    </row>
    <row r="144" spans="1:65" s="2" customFormat="1" ht="16.5" customHeight="1">
      <c r="A144" s="34"/>
      <c r="B144" s="35"/>
      <c r="C144" s="205" t="s">
        <v>185</v>
      </c>
      <c r="D144" s="205" t="s">
        <v>187</v>
      </c>
      <c r="E144" s="206" t="s">
        <v>451</v>
      </c>
      <c r="F144" s="207" t="s">
        <v>452</v>
      </c>
      <c r="G144" s="208" t="s">
        <v>435</v>
      </c>
      <c r="H144" s="209">
        <v>1.0720000000000001</v>
      </c>
      <c r="I144" s="210"/>
      <c r="J144" s="211">
        <f>ROUND(I144*H144,2)</f>
        <v>0</v>
      </c>
      <c r="K144" s="212"/>
      <c r="L144" s="39"/>
      <c r="M144" s="213" t="s">
        <v>1</v>
      </c>
      <c r="N144" s="214" t="s">
        <v>41</v>
      </c>
      <c r="O144" s="71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191</v>
      </c>
      <c r="AT144" s="217" t="s">
        <v>187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1387</v>
      </c>
    </row>
    <row r="145" spans="1:65" s="13" customFormat="1" ht="11.25">
      <c r="B145" s="219"/>
      <c r="C145" s="220"/>
      <c r="D145" s="221" t="s">
        <v>193</v>
      </c>
      <c r="E145" s="222" t="s">
        <v>1</v>
      </c>
      <c r="F145" s="223" t="s">
        <v>418</v>
      </c>
      <c r="G145" s="220"/>
      <c r="H145" s="224">
        <v>1.0720000000000001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32</v>
      </c>
      <c r="AX145" s="13" t="s">
        <v>84</v>
      </c>
      <c r="AY145" s="230" t="s">
        <v>184</v>
      </c>
    </row>
    <row r="146" spans="1:65" s="12" customFormat="1" ht="22.9" customHeight="1">
      <c r="B146" s="189"/>
      <c r="C146" s="190"/>
      <c r="D146" s="191" t="s">
        <v>75</v>
      </c>
      <c r="E146" s="203" t="s">
        <v>198</v>
      </c>
      <c r="F146" s="203" t="s">
        <v>718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SUM(P147:P148)</f>
        <v>0</v>
      </c>
      <c r="Q146" s="197"/>
      <c r="R146" s="198">
        <f>SUM(R147:R148)</f>
        <v>9.384816E-2</v>
      </c>
      <c r="S146" s="197"/>
      <c r="T146" s="199">
        <f>SUM(T147:T148)</f>
        <v>0</v>
      </c>
      <c r="AR146" s="200" t="s">
        <v>84</v>
      </c>
      <c r="AT146" s="201" t="s">
        <v>75</v>
      </c>
      <c r="AU146" s="201" t="s">
        <v>84</v>
      </c>
      <c r="AY146" s="200" t="s">
        <v>184</v>
      </c>
      <c r="BK146" s="202">
        <f>SUM(BK147:BK148)</f>
        <v>0</v>
      </c>
    </row>
    <row r="147" spans="1:65" s="2" customFormat="1" ht="21.75" customHeight="1">
      <c r="A147" s="34"/>
      <c r="B147" s="35"/>
      <c r="C147" s="205" t="s">
        <v>215</v>
      </c>
      <c r="D147" s="205" t="s">
        <v>187</v>
      </c>
      <c r="E147" s="206" t="s">
        <v>719</v>
      </c>
      <c r="F147" s="207" t="s">
        <v>1153</v>
      </c>
      <c r="G147" s="208" t="s">
        <v>190</v>
      </c>
      <c r="H147" s="209">
        <v>1.488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6.3070000000000001E-2</v>
      </c>
      <c r="R147" s="215">
        <f>Q147*H147</f>
        <v>9.384816E-2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1388</v>
      </c>
    </row>
    <row r="148" spans="1:65" s="13" customFormat="1" ht="11.25">
      <c r="B148" s="219"/>
      <c r="C148" s="220"/>
      <c r="D148" s="221" t="s">
        <v>193</v>
      </c>
      <c r="E148" s="222" t="s">
        <v>1</v>
      </c>
      <c r="F148" s="223" t="s">
        <v>1155</v>
      </c>
      <c r="G148" s="220"/>
      <c r="H148" s="224">
        <v>1.488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193</v>
      </c>
      <c r="AU148" s="230" t="s">
        <v>86</v>
      </c>
      <c r="AV148" s="13" t="s">
        <v>86</v>
      </c>
      <c r="AW148" s="13" t="s">
        <v>32</v>
      </c>
      <c r="AX148" s="13" t="s">
        <v>84</v>
      </c>
      <c r="AY148" s="230" t="s">
        <v>184</v>
      </c>
    </row>
    <row r="149" spans="1:65" s="12" customFormat="1" ht="22.9" customHeight="1">
      <c r="B149" s="189"/>
      <c r="C149" s="190"/>
      <c r="D149" s="191" t="s">
        <v>75</v>
      </c>
      <c r="E149" s="203" t="s">
        <v>185</v>
      </c>
      <c r="F149" s="203" t="s">
        <v>186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SUM(P150:P183)</f>
        <v>0</v>
      </c>
      <c r="Q149" s="197"/>
      <c r="R149" s="198">
        <f>SUM(R150:R183)</f>
        <v>3.3969016400000007</v>
      </c>
      <c r="S149" s="197"/>
      <c r="T149" s="199">
        <f>SUM(T150:T183)</f>
        <v>0</v>
      </c>
      <c r="AR149" s="200" t="s">
        <v>84</v>
      </c>
      <c r="AT149" s="201" t="s">
        <v>75</v>
      </c>
      <c r="AU149" s="201" t="s">
        <v>84</v>
      </c>
      <c r="AY149" s="200" t="s">
        <v>184</v>
      </c>
      <c r="BK149" s="202">
        <f>SUM(BK150:BK183)</f>
        <v>0</v>
      </c>
    </row>
    <row r="150" spans="1:65" s="2" customFormat="1" ht="21.75" customHeight="1">
      <c r="A150" s="34"/>
      <c r="B150" s="35"/>
      <c r="C150" s="205" t="s">
        <v>219</v>
      </c>
      <c r="D150" s="205" t="s">
        <v>187</v>
      </c>
      <c r="E150" s="206" t="s">
        <v>188</v>
      </c>
      <c r="F150" s="207" t="s">
        <v>189</v>
      </c>
      <c r="G150" s="208" t="s">
        <v>190</v>
      </c>
      <c r="H150" s="209">
        <v>1.34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4.3800000000000002E-3</v>
      </c>
      <c r="R150" s="215">
        <f>Q150*H150</f>
        <v>5.8692000000000006E-3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1389</v>
      </c>
    </row>
    <row r="151" spans="1:65" s="13" customFormat="1" ht="11.25">
      <c r="B151" s="219"/>
      <c r="C151" s="220"/>
      <c r="D151" s="221" t="s">
        <v>193</v>
      </c>
      <c r="E151" s="222" t="s">
        <v>149</v>
      </c>
      <c r="F151" s="223" t="s">
        <v>1157</v>
      </c>
      <c r="G151" s="220"/>
      <c r="H151" s="224">
        <v>1.34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193</v>
      </c>
      <c r="AU151" s="230" t="s">
        <v>86</v>
      </c>
      <c r="AV151" s="13" t="s">
        <v>86</v>
      </c>
      <c r="AW151" s="13" t="s">
        <v>32</v>
      </c>
      <c r="AX151" s="13" t="s">
        <v>84</v>
      </c>
      <c r="AY151" s="230" t="s">
        <v>184</v>
      </c>
    </row>
    <row r="152" spans="1:65" s="2" customFormat="1" ht="21.75" customHeight="1">
      <c r="A152" s="34"/>
      <c r="B152" s="35"/>
      <c r="C152" s="205" t="s">
        <v>224</v>
      </c>
      <c r="D152" s="205" t="s">
        <v>187</v>
      </c>
      <c r="E152" s="206" t="s">
        <v>195</v>
      </c>
      <c r="F152" s="207" t="s">
        <v>196</v>
      </c>
      <c r="G152" s="208" t="s">
        <v>190</v>
      </c>
      <c r="H152" s="209">
        <v>5.36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3.0000000000000001E-3</v>
      </c>
      <c r="R152" s="215">
        <f>Q152*H152</f>
        <v>1.6080000000000001E-2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1390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137</v>
      </c>
      <c r="G153" s="220"/>
      <c r="H153" s="224">
        <v>5.36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2" customFormat="1" ht="21.75" customHeight="1">
      <c r="A154" s="34"/>
      <c r="B154" s="35"/>
      <c r="C154" s="205" t="s">
        <v>111</v>
      </c>
      <c r="D154" s="205" t="s">
        <v>187</v>
      </c>
      <c r="E154" s="206" t="s">
        <v>199</v>
      </c>
      <c r="F154" s="207" t="s">
        <v>200</v>
      </c>
      <c r="G154" s="208" t="s">
        <v>190</v>
      </c>
      <c r="H154" s="209">
        <v>0.96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4.3800000000000002E-3</v>
      </c>
      <c r="R154" s="215">
        <f>Q154*H154</f>
        <v>4.2047999999999999E-3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1391</v>
      </c>
    </row>
    <row r="155" spans="1:65" s="13" customFormat="1" ht="11.25">
      <c r="B155" s="219"/>
      <c r="C155" s="220"/>
      <c r="D155" s="221" t="s">
        <v>193</v>
      </c>
      <c r="E155" s="222" t="s">
        <v>1</v>
      </c>
      <c r="F155" s="223" t="s">
        <v>727</v>
      </c>
      <c r="G155" s="220"/>
      <c r="H155" s="224">
        <v>0.96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32</v>
      </c>
      <c r="AX155" s="13" t="s">
        <v>84</v>
      </c>
      <c r="AY155" s="230" t="s">
        <v>184</v>
      </c>
    </row>
    <row r="156" spans="1:65" s="2" customFormat="1" ht="21.75" customHeight="1">
      <c r="A156" s="34"/>
      <c r="B156" s="35"/>
      <c r="C156" s="205" t="s">
        <v>114</v>
      </c>
      <c r="D156" s="205" t="s">
        <v>187</v>
      </c>
      <c r="E156" s="206" t="s">
        <v>203</v>
      </c>
      <c r="F156" s="207" t="s">
        <v>204</v>
      </c>
      <c r="G156" s="208" t="s">
        <v>190</v>
      </c>
      <c r="H156" s="209">
        <v>26.74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3.0000000000000001E-3</v>
      </c>
      <c r="R156" s="215">
        <f>Q156*H156</f>
        <v>8.022E-2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1392</v>
      </c>
    </row>
    <row r="157" spans="1:65" s="13" customFormat="1" ht="11.25">
      <c r="B157" s="219"/>
      <c r="C157" s="220"/>
      <c r="D157" s="221" t="s">
        <v>193</v>
      </c>
      <c r="E157" s="222" t="s">
        <v>146</v>
      </c>
      <c r="F157" s="223" t="s">
        <v>1161</v>
      </c>
      <c r="G157" s="220"/>
      <c r="H157" s="224">
        <v>26.74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2" customFormat="1" ht="21.75" customHeight="1">
      <c r="A158" s="34"/>
      <c r="B158" s="35"/>
      <c r="C158" s="205" t="s">
        <v>117</v>
      </c>
      <c r="D158" s="205" t="s">
        <v>187</v>
      </c>
      <c r="E158" s="206" t="s">
        <v>377</v>
      </c>
      <c r="F158" s="207" t="s">
        <v>378</v>
      </c>
      <c r="G158" s="208" t="s">
        <v>190</v>
      </c>
      <c r="H158" s="209">
        <v>1.488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1.54E-2</v>
      </c>
      <c r="R158" s="215">
        <f>Q158*H158</f>
        <v>2.29152E-2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1393</v>
      </c>
    </row>
    <row r="159" spans="1:65" s="13" customFormat="1" ht="11.25">
      <c r="B159" s="219"/>
      <c r="C159" s="220"/>
      <c r="D159" s="221" t="s">
        <v>193</v>
      </c>
      <c r="E159" s="222" t="s">
        <v>1</v>
      </c>
      <c r="F159" s="223" t="s">
        <v>380</v>
      </c>
      <c r="G159" s="220"/>
      <c r="H159" s="224">
        <v>1.488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84</v>
      </c>
      <c r="AY159" s="230" t="s">
        <v>184</v>
      </c>
    </row>
    <row r="160" spans="1:65" s="2" customFormat="1" ht="16.5" customHeight="1">
      <c r="A160" s="34"/>
      <c r="B160" s="35"/>
      <c r="C160" s="205" t="s">
        <v>120</v>
      </c>
      <c r="D160" s="205" t="s">
        <v>187</v>
      </c>
      <c r="E160" s="206" t="s">
        <v>208</v>
      </c>
      <c r="F160" s="207" t="s">
        <v>209</v>
      </c>
      <c r="G160" s="208" t="s">
        <v>190</v>
      </c>
      <c r="H160" s="209">
        <v>0.96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5.1999999999999998E-3</v>
      </c>
      <c r="R160" s="215">
        <f>Q160*H160</f>
        <v>4.9919999999999999E-3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1394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727</v>
      </c>
      <c r="G161" s="220"/>
      <c r="H161" s="224">
        <v>0.96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76</v>
      </c>
      <c r="AY161" s="230" t="s">
        <v>184</v>
      </c>
    </row>
    <row r="162" spans="1:65" s="14" customFormat="1" ht="11.25">
      <c r="B162" s="245"/>
      <c r="C162" s="246"/>
      <c r="D162" s="221" t="s">
        <v>193</v>
      </c>
      <c r="E162" s="247" t="s">
        <v>1</v>
      </c>
      <c r="F162" s="248" t="s">
        <v>385</v>
      </c>
      <c r="G162" s="246"/>
      <c r="H162" s="249">
        <v>0.96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193</v>
      </c>
      <c r="AU162" s="255" t="s">
        <v>86</v>
      </c>
      <c r="AV162" s="14" t="s">
        <v>191</v>
      </c>
      <c r="AW162" s="14" t="s">
        <v>32</v>
      </c>
      <c r="AX162" s="14" t="s">
        <v>84</v>
      </c>
      <c r="AY162" s="255" t="s">
        <v>184</v>
      </c>
    </row>
    <row r="163" spans="1:65" s="2" customFormat="1" ht="16.5" customHeight="1">
      <c r="A163" s="34"/>
      <c r="B163" s="35"/>
      <c r="C163" s="205" t="s">
        <v>123</v>
      </c>
      <c r="D163" s="205" t="s">
        <v>187</v>
      </c>
      <c r="E163" s="206" t="s">
        <v>211</v>
      </c>
      <c r="F163" s="207" t="s">
        <v>212</v>
      </c>
      <c r="G163" s="208" t="s">
        <v>190</v>
      </c>
      <c r="H163" s="209">
        <v>5.36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191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191</v>
      </c>
      <c r="BM163" s="217" t="s">
        <v>1395</v>
      </c>
    </row>
    <row r="164" spans="1:65" s="13" customFormat="1" ht="11.25">
      <c r="B164" s="219"/>
      <c r="C164" s="220"/>
      <c r="D164" s="221" t="s">
        <v>193</v>
      </c>
      <c r="E164" s="222" t="s">
        <v>137</v>
      </c>
      <c r="F164" s="223" t="s">
        <v>1165</v>
      </c>
      <c r="G164" s="220"/>
      <c r="H164" s="224">
        <v>5.36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84</v>
      </c>
      <c r="AY164" s="230" t="s">
        <v>184</v>
      </c>
    </row>
    <row r="165" spans="1:65" s="2" customFormat="1" ht="21.75" customHeight="1">
      <c r="A165" s="34"/>
      <c r="B165" s="35"/>
      <c r="C165" s="205" t="s">
        <v>8</v>
      </c>
      <c r="D165" s="205" t="s">
        <v>187</v>
      </c>
      <c r="E165" s="206" t="s">
        <v>216</v>
      </c>
      <c r="F165" s="207" t="s">
        <v>217</v>
      </c>
      <c r="G165" s="208" t="s">
        <v>190</v>
      </c>
      <c r="H165" s="209">
        <v>2.96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191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191</v>
      </c>
      <c r="BM165" s="217" t="s">
        <v>1396</v>
      </c>
    </row>
    <row r="166" spans="1:65" s="13" customFormat="1" ht="11.25">
      <c r="B166" s="219"/>
      <c r="C166" s="220"/>
      <c r="D166" s="221" t="s">
        <v>193</v>
      </c>
      <c r="E166" s="222" t="s">
        <v>1</v>
      </c>
      <c r="F166" s="223" t="s">
        <v>143</v>
      </c>
      <c r="G166" s="220"/>
      <c r="H166" s="224">
        <v>2.96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193</v>
      </c>
      <c r="AU166" s="230" t="s">
        <v>86</v>
      </c>
      <c r="AV166" s="13" t="s">
        <v>86</v>
      </c>
      <c r="AW166" s="13" t="s">
        <v>32</v>
      </c>
      <c r="AX166" s="13" t="s">
        <v>84</v>
      </c>
      <c r="AY166" s="230" t="s">
        <v>184</v>
      </c>
    </row>
    <row r="167" spans="1:65" s="2" customFormat="1" ht="21.75" customHeight="1">
      <c r="A167" s="34"/>
      <c r="B167" s="35"/>
      <c r="C167" s="205" t="s">
        <v>128</v>
      </c>
      <c r="D167" s="205" t="s">
        <v>187</v>
      </c>
      <c r="E167" s="206" t="s">
        <v>464</v>
      </c>
      <c r="F167" s="207" t="s">
        <v>465</v>
      </c>
      <c r="G167" s="208" t="s">
        <v>435</v>
      </c>
      <c r="H167" s="209">
        <v>0.33200000000000002</v>
      </c>
      <c r="I167" s="210"/>
      <c r="J167" s="211">
        <f>ROUND(I167*H167,2)</f>
        <v>0</v>
      </c>
      <c r="K167" s="212"/>
      <c r="L167" s="39"/>
      <c r="M167" s="213" t="s">
        <v>1</v>
      </c>
      <c r="N167" s="214" t="s">
        <v>41</v>
      </c>
      <c r="O167" s="71"/>
      <c r="P167" s="215">
        <f>O167*H167</f>
        <v>0</v>
      </c>
      <c r="Q167" s="215">
        <v>2.45329</v>
      </c>
      <c r="R167" s="215">
        <f>Q167*H167</f>
        <v>0.81449228000000007</v>
      </c>
      <c r="S167" s="215">
        <v>0</v>
      </c>
      <c r="T167" s="21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7" t="s">
        <v>191</v>
      </c>
      <c r="AT167" s="217" t="s">
        <v>187</v>
      </c>
      <c r="AU167" s="217" t="s">
        <v>86</v>
      </c>
      <c r="AY167" s="17" t="s">
        <v>184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84</v>
      </c>
      <c r="BK167" s="218">
        <f>ROUND(I167*H167,2)</f>
        <v>0</v>
      </c>
      <c r="BL167" s="17" t="s">
        <v>191</v>
      </c>
      <c r="BM167" s="217" t="s">
        <v>1397</v>
      </c>
    </row>
    <row r="168" spans="1:65" s="13" customFormat="1" ht="11.25">
      <c r="B168" s="219"/>
      <c r="C168" s="220"/>
      <c r="D168" s="221" t="s">
        <v>193</v>
      </c>
      <c r="E168" s="222" t="s">
        <v>424</v>
      </c>
      <c r="F168" s="223" t="s">
        <v>467</v>
      </c>
      <c r="G168" s="220"/>
      <c r="H168" s="224">
        <v>0.33200000000000002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193</v>
      </c>
      <c r="AU168" s="230" t="s">
        <v>86</v>
      </c>
      <c r="AV168" s="13" t="s">
        <v>86</v>
      </c>
      <c r="AW168" s="13" t="s">
        <v>32</v>
      </c>
      <c r="AX168" s="13" t="s">
        <v>84</v>
      </c>
      <c r="AY168" s="230" t="s">
        <v>184</v>
      </c>
    </row>
    <row r="169" spans="1:65" s="2" customFormat="1" ht="21.75" customHeight="1">
      <c r="A169" s="34"/>
      <c r="B169" s="35"/>
      <c r="C169" s="205" t="s">
        <v>131</v>
      </c>
      <c r="D169" s="205" t="s">
        <v>187</v>
      </c>
      <c r="E169" s="206" t="s">
        <v>468</v>
      </c>
      <c r="F169" s="207" t="s">
        <v>469</v>
      </c>
      <c r="G169" s="208" t="s">
        <v>435</v>
      </c>
      <c r="H169" s="209">
        <v>0.53600000000000003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2.2563399999999998</v>
      </c>
      <c r="R169" s="215">
        <f>Q169*H169</f>
        <v>1.2093982400000001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191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191</v>
      </c>
      <c r="BM169" s="217" t="s">
        <v>1398</v>
      </c>
    </row>
    <row r="170" spans="1:65" s="13" customFormat="1" ht="11.25">
      <c r="B170" s="219"/>
      <c r="C170" s="220"/>
      <c r="D170" s="221" t="s">
        <v>193</v>
      </c>
      <c r="E170" s="222" t="s">
        <v>421</v>
      </c>
      <c r="F170" s="223" t="s">
        <v>471</v>
      </c>
      <c r="G170" s="220"/>
      <c r="H170" s="224">
        <v>0.53600000000000003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193</v>
      </c>
      <c r="AU170" s="230" t="s">
        <v>86</v>
      </c>
      <c r="AV170" s="13" t="s">
        <v>86</v>
      </c>
      <c r="AW170" s="13" t="s">
        <v>32</v>
      </c>
      <c r="AX170" s="13" t="s">
        <v>84</v>
      </c>
      <c r="AY170" s="230" t="s">
        <v>184</v>
      </c>
    </row>
    <row r="171" spans="1:65" s="2" customFormat="1" ht="21.75" customHeight="1">
      <c r="A171" s="34"/>
      <c r="B171" s="35"/>
      <c r="C171" s="205" t="s">
        <v>134</v>
      </c>
      <c r="D171" s="205" t="s">
        <v>187</v>
      </c>
      <c r="E171" s="206" t="s">
        <v>472</v>
      </c>
      <c r="F171" s="207" t="s">
        <v>473</v>
      </c>
      <c r="G171" s="208" t="s">
        <v>435</v>
      </c>
      <c r="H171" s="209">
        <v>0.53600000000000003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191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191</v>
      </c>
      <c r="BM171" s="217" t="s">
        <v>1399</v>
      </c>
    </row>
    <row r="172" spans="1:65" s="13" customFormat="1" ht="11.25">
      <c r="B172" s="219"/>
      <c r="C172" s="220"/>
      <c r="D172" s="221" t="s">
        <v>193</v>
      </c>
      <c r="E172" s="222" t="s">
        <v>1</v>
      </c>
      <c r="F172" s="223" t="s">
        <v>421</v>
      </c>
      <c r="G172" s="220"/>
      <c r="H172" s="224">
        <v>0.53600000000000003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193</v>
      </c>
      <c r="AU172" s="230" t="s">
        <v>86</v>
      </c>
      <c r="AV172" s="13" t="s">
        <v>86</v>
      </c>
      <c r="AW172" s="13" t="s">
        <v>32</v>
      </c>
      <c r="AX172" s="13" t="s">
        <v>84</v>
      </c>
      <c r="AY172" s="230" t="s">
        <v>184</v>
      </c>
    </row>
    <row r="173" spans="1:65" s="2" customFormat="1" ht="21.75" customHeight="1">
      <c r="A173" s="34"/>
      <c r="B173" s="35"/>
      <c r="C173" s="205" t="s">
        <v>268</v>
      </c>
      <c r="D173" s="205" t="s">
        <v>187</v>
      </c>
      <c r="E173" s="206" t="s">
        <v>475</v>
      </c>
      <c r="F173" s="207" t="s">
        <v>476</v>
      </c>
      <c r="G173" s="208" t="s">
        <v>435</v>
      </c>
      <c r="H173" s="209">
        <v>0.33200000000000002</v>
      </c>
      <c r="I173" s="210"/>
      <c r="J173" s="211">
        <f>ROUND(I173*H173,2)</f>
        <v>0</v>
      </c>
      <c r="K173" s="212"/>
      <c r="L173" s="39"/>
      <c r="M173" s="213" t="s">
        <v>1</v>
      </c>
      <c r="N173" s="214" t="s">
        <v>41</v>
      </c>
      <c r="O173" s="71"/>
      <c r="P173" s="215">
        <f>O173*H173</f>
        <v>0</v>
      </c>
      <c r="Q173" s="215">
        <v>6.0999999999999997E-4</v>
      </c>
      <c r="R173" s="215">
        <f>Q173*H173</f>
        <v>2.0252000000000001E-4</v>
      </c>
      <c r="S173" s="215">
        <v>0</v>
      </c>
      <c r="T173" s="21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7" t="s">
        <v>191</v>
      </c>
      <c r="AT173" s="217" t="s">
        <v>187</v>
      </c>
      <c r="AU173" s="217" t="s">
        <v>86</v>
      </c>
      <c r="AY173" s="17" t="s">
        <v>184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191</v>
      </c>
      <c r="BM173" s="217" t="s">
        <v>1400</v>
      </c>
    </row>
    <row r="174" spans="1:65" s="13" customFormat="1" ht="11.25">
      <c r="B174" s="219"/>
      <c r="C174" s="220"/>
      <c r="D174" s="221" t="s">
        <v>193</v>
      </c>
      <c r="E174" s="222" t="s">
        <v>1</v>
      </c>
      <c r="F174" s="223" t="s">
        <v>424</v>
      </c>
      <c r="G174" s="220"/>
      <c r="H174" s="224">
        <v>0.33200000000000002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193</v>
      </c>
      <c r="AU174" s="230" t="s">
        <v>86</v>
      </c>
      <c r="AV174" s="13" t="s">
        <v>86</v>
      </c>
      <c r="AW174" s="13" t="s">
        <v>32</v>
      </c>
      <c r="AX174" s="13" t="s">
        <v>84</v>
      </c>
      <c r="AY174" s="230" t="s">
        <v>184</v>
      </c>
    </row>
    <row r="175" spans="1:65" s="2" customFormat="1" ht="16.5" customHeight="1">
      <c r="A175" s="34"/>
      <c r="B175" s="35"/>
      <c r="C175" s="205" t="s">
        <v>274</v>
      </c>
      <c r="D175" s="205" t="s">
        <v>187</v>
      </c>
      <c r="E175" s="206" t="s">
        <v>478</v>
      </c>
      <c r="F175" s="207" t="s">
        <v>479</v>
      </c>
      <c r="G175" s="208" t="s">
        <v>243</v>
      </c>
      <c r="H175" s="209">
        <v>0.02</v>
      </c>
      <c r="I175" s="210"/>
      <c r="J175" s="211">
        <f>ROUND(I175*H175,2)</f>
        <v>0</v>
      </c>
      <c r="K175" s="212"/>
      <c r="L175" s="39"/>
      <c r="M175" s="213" t="s">
        <v>1</v>
      </c>
      <c r="N175" s="214" t="s">
        <v>41</v>
      </c>
      <c r="O175" s="71"/>
      <c r="P175" s="215">
        <f>O175*H175</f>
        <v>0</v>
      </c>
      <c r="Q175" s="215">
        <v>1.06277</v>
      </c>
      <c r="R175" s="215">
        <f>Q175*H175</f>
        <v>2.1255400000000001E-2</v>
      </c>
      <c r="S175" s="215">
        <v>0</v>
      </c>
      <c r="T175" s="21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7" t="s">
        <v>191</v>
      </c>
      <c r="AT175" s="217" t="s">
        <v>187</v>
      </c>
      <c r="AU175" s="217" t="s">
        <v>86</v>
      </c>
      <c r="AY175" s="17" t="s">
        <v>184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191</v>
      </c>
      <c r="BM175" s="217" t="s">
        <v>1401</v>
      </c>
    </row>
    <row r="176" spans="1:65" s="13" customFormat="1" ht="11.25">
      <c r="B176" s="219"/>
      <c r="C176" s="220"/>
      <c r="D176" s="221" t="s">
        <v>193</v>
      </c>
      <c r="E176" s="222" t="s">
        <v>1</v>
      </c>
      <c r="F176" s="223" t="s">
        <v>481</v>
      </c>
      <c r="G176" s="220"/>
      <c r="H176" s="224">
        <v>0.02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193</v>
      </c>
      <c r="AU176" s="230" t="s">
        <v>86</v>
      </c>
      <c r="AV176" s="13" t="s">
        <v>86</v>
      </c>
      <c r="AW176" s="13" t="s">
        <v>32</v>
      </c>
      <c r="AX176" s="13" t="s">
        <v>84</v>
      </c>
      <c r="AY176" s="230" t="s">
        <v>184</v>
      </c>
    </row>
    <row r="177" spans="1:65" s="2" customFormat="1" ht="33" customHeight="1">
      <c r="A177" s="34"/>
      <c r="B177" s="35"/>
      <c r="C177" s="205" t="s">
        <v>7</v>
      </c>
      <c r="D177" s="205" t="s">
        <v>187</v>
      </c>
      <c r="E177" s="206" t="s">
        <v>482</v>
      </c>
      <c r="F177" s="207" t="s">
        <v>483</v>
      </c>
      <c r="G177" s="208" t="s">
        <v>340</v>
      </c>
      <c r="H177" s="209">
        <v>9.1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2.0000000000000002E-5</v>
      </c>
      <c r="R177" s="215">
        <f>Q177*H177</f>
        <v>1.8200000000000001E-4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191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191</v>
      </c>
      <c r="BM177" s="217" t="s">
        <v>1402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416</v>
      </c>
      <c r="G178" s="220"/>
      <c r="H178" s="224">
        <v>9.1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21.75" customHeight="1">
      <c r="A179" s="34"/>
      <c r="B179" s="35"/>
      <c r="C179" s="205" t="s">
        <v>282</v>
      </c>
      <c r="D179" s="205" t="s">
        <v>187</v>
      </c>
      <c r="E179" s="206" t="s">
        <v>485</v>
      </c>
      <c r="F179" s="207" t="s">
        <v>486</v>
      </c>
      <c r="G179" s="208" t="s">
        <v>435</v>
      </c>
      <c r="H179" s="209">
        <v>0.53600000000000003</v>
      </c>
      <c r="I179" s="210"/>
      <c r="J179" s="211">
        <f>ROUND(I179*H179,2)</f>
        <v>0</v>
      </c>
      <c r="K179" s="212"/>
      <c r="L179" s="39"/>
      <c r="M179" s="213" t="s">
        <v>1</v>
      </c>
      <c r="N179" s="214" t="s">
        <v>41</v>
      </c>
      <c r="O179" s="71"/>
      <c r="P179" s="215">
        <f>O179*H179</f>
        <v>0</v>
      </c>
      <c r="Q179" s="215">
        <v>2.16</v>
      </c>
      <c r="R179" s="215">
        <f>Q179*H179</f>
        <v>1.1577600000000001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191</v>
      </c>
      <c r="AT179" s="217" t="s">
        <v>187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191</v>
      </c>
      <c r="BM179" s="217" t="s">
        <v>1403</v>
      </c>
    </row>
    <row r="180" spans="1:65" s="13" customFormat="1" ht="11.25">
      <c r="B180" s="219"/>
      <c r="C180" s="220"/>
      <c r="D180" s="221" t="s">
        <v>193</v>
      </c>
      <c r="E180" s="222" t="s">
        <v>1</v>
      </c>
      <c r="F180" s="223" t="s">
        <v>471</v>
      </c>
      <c r="G180" s="220"/>
      <c r="H180" s="224">
        <v>0.53600000000000003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193</v>
      </c>
      <c r="AU180" s="230" t="s">
        <v>86</v>
      </c>
      <c r="AV180" s="13" t="s">
        <v>86</v>
      </c>
      <c r="AW180" s="13" t="s">
        <v>32</v>
      </c>
      <c r="AX180" s="13" t="s">
        <v>84</v>
      </c>
      <c r="AY180" s="230" t="s">
        <v>184</v>
      </c>
    </row>
    <row r="181" spans="1:65" s="2" customFormat="1" ht="16.5" customHeight="1">
      <c r="A181" s="34"/>
      <c r="B181" s="35"/>
      <c r="C181" s="205" t="s">
        <v>288</v>
      </c>
      <c r="D181" s="205" t="s">
        <v>187</v>
      </c>
      <c r="E181" s="206" t="s">
        <v>220</v>
      </c>
      <c r="F181" s="207" t="s">
        <v>221</v>
      </c>
      <c r="G181" s="208" t="s">
        <v>222</v>
      </c>
      <c r="H181" s="209">
        <v>1</v>
      </c>
      <c r="I181" s="210"/>
      <c r="J181" s="211">
        <f>ROUND(I181*H181,2)</f>
        <v>0</v>
      </c>
      <c r="K181" s="212"/>
      <c r="L181" s="39"/>
      <c r="M181" s="213" t="s">
        <v>1</v>
      </c>
      <c r="N181" s="214" t="s">
        <v>41</v>
      </c>
      <c r="O181" s="71"/>
      <c r="P181" s="215">
        <f>O181*H181</f>
        <v>0</v>
      </c>
      <c r="Q181" s="215">
        <v>4.684E-2</v>
      </c>
      <c r="R181" s="215">
        <f>Q181*H181</f>
        <v>4.684E-2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191</v>
      </c>
      <c r="AT181" s="217" t="s">
        <v>187</v>
      </c>
      <c r="AU181" s="217" t="s">
        <v>86</v>
      </c>
      <c r="AY181" s="17" t="s">
        <v>184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191</v>
      </c>
      <c r="BM181" s="217" t="s">
        <v>1404</v>
      </c>
    </row>
    <row r="182" spans="1:65" s="13" customFormat="1" ht="11.25">
      <c r="B182" s="219"/>
      <c r="C182" s="220"/>
      <c r="D182" s="221" t="s">
        <v>193</v>
      </c>
      <c r="E182" s="222" t="s">
        <v>1</v>
      </c>
      <c r="F182" s="223" t="s">
        <v>148</v>
      </c>
      <c r="G182" s="220"/>
      <c r="H182" s="224">
        <v>1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193</v>
      </c>
      <c r="AU182" s="230" t="s">
        <v>86</v>
      </c>
      <c r="AV182" s="13" t="s">
        <v>86</v>
      </c>
      <c r="AW182" s="13" t="s">
        <v>32</v>
      </c>
      <c r="AX182" s="13" t="s">
        <v>84</v>
      </c>
      <c r="AY182" s="230" t="s">
        <v>184</v>
      </c>
    </row>
    <row r="183" spans="1:65" s="2" customFormat="1" ht="21.75" customHeight="1">
      <c r="A183" s="34"/>
      <c r="B183" s="35"/>
      <c r="C183" s="231" t="s">
        <v>292</v>
      </c>
      <c r="D183" s="231" t="s">
        <v>225</v>
      </c>
      <c r="E183" s="232" t="s">
        <v>226</v>
      </c>
      <c r="F183" s="233" t="s">
        <v>227</v>
      </c>
      <c r="G183" s="234" t="s">
        <v>222</v>
      </c>
      <c r="H183" s="235">
        <v>1</v>
      </c>
      <c r="I183" s="236"/>
      <c r="J183" s="237">
        <f>ROUND(I183*H183,2)</f>
        <v>0</v>
      </c>
      <c r="K183" s="238"/>
      <c r="L183" s="239"/>
      <c r="M183" s="240" t="s">
        <v>1</v>
      </c>
      <c r="N183" s="241" t="s">
        <v>41</v>
      </c>
      <c r="O183" s="71"/>
      <c r="P183" s="215">
        <f>O183*H183</f>
        <v>0</v>
      </c>
      <c r="Q183" s="215">
        <v>1.2489999999999999E-2</v>
      </c>
      <c r="R183" s="215">
        <f>Q183*H183</f>
        <v>1.2489999999999999E-2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219</v>
      </c>
      <c r="AT183" s="217" t="s">
        <v>225</v>
      </c>
      <c r="AU183" s="217" t="s">
        <v>86</v>
      </c>
      <c r="AY183" s="17" t="s">
        <v>184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84</v>
      </c>
      <c r="BK183" s="218">
        <f>ROUND(I183*H183,2)</f>
        <v>0</v>
      </c>
      <c r="BL183" s="17" t="s">
        <v>191</v>
      </c>
      <c r="BM183" s="217" t="s">
        <v>1405</v>
      </c>
    </row>
    <row r="184" spans="1:65" s="12" customFormat="1" ht="22.9" customHeight="1">
      <c r="B184" s="189"/>
      <c r="C184" s="190"/>
      <c r="D184" s="191" t="s">
        <v>75</v>
      </c>
      <c r="E184" s="203" t="s">
        <v>224</v>
      </c>
      <c r="F184" s="203" t="s">
        <v>229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SUM(P185:P196)</f>
        <v>0</v>
      </c>
      <c r="Q184" s="197"/>
      <c r="R184" s="198">
        <f>SUM(R185:R196)</f>
        <v>9.1120000000000003E-4</v>
      </c>
      <c r="S184" s="197"/>
      <c r="T184" s="199">
        <f>SUM(T185:T196)</f>
        <v>2.20784</v>
      </c>
      <c r="AR184" s="200" t="s">
        <v>84</v>
      </c>
      <c r="AT184" s="201" t="s">
        <v>75</v>
      </c>
      <c r="AU184" s="201" t="s">
        <v>84</v>
      </c>
      <c r="AY184" s="200" t="s">
        <v>184</v>
      </c>
      <c r="BK184" s="202">
        <f>SUM(BK185:BK196)</f>
        <v>0</v>
      </c>
    </row>
    <row r="185" spans="1:65" s="2" customFormat="1" ht="21.75" customHeight="1">
      <c r="A185" s="34"/>
      <c r="B185" s="35"/>
      <c r="C185" s="205" t="s">
        <v>296</v>
      </c>
      <c r="D185" s="205" t="s">
        <v>187</v>
      </c>
      <c r="E185" s="206" t="s">
        <v>230</v>
      </c>
      <c r="F185" s="207" t="s">
        <v>231</v>
      </c>
      <c r="G185" s="208" t="s">
        <v>190</v>
      </c>
      <c r="H185" s="209">
        <v>5.36</v>
      </c>
      <c r="I185" s="210"/>
      <c r="J185" s="211">
        <f>ROUND(I185*H185,2)</f>
        <v>0</v>
      </c>
      <c r="K185" s="212"/>
      <c r="L185" s="39"/>
      <c r="M185" s="213" t="s">
        <v>1</v>
      </c>
      <c r="N185" s="214" t="s">
        <v>41</v>
      </c>
      <c r="O185" s="71"/>
      <c r="P185" s="215">
        <f>O185*H185</f>
        <v>0</v>
      </c>
      <c r="Q185" s="215">
        <v>1.2999999999999999E-4</v>
      </c>
      <c r="R185" s="215">
        <f>Q185*H185</f>
        <v>6.9680000000000002E-4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191</v>
      </c>
      <c r="AT185" s="217" t="s">
        <v>187</v>
      </c>
      <c r="AU185" s="217" t="s">
        <v>86</v>
      </c>
      <c r="AY185" s="17" t="s">
        <v>184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191</v>
      </c>
      <c r="BM185" s="217" t="s">
        <v>1406</v>
      </c>
    </row>
    <row r="186" spans="1:65" s="13" customFormat="1" ht="11.25">
      <c r="B186" s="219"/>
      <c r="C186" s="220"/>
      <c r="D186" s="221" t="s">
        <v>193</v>
      </c>
      <c r="E186" s="222" t="s">
        <v>1</v>
      </c>
      <c r="F186" s="223" t="s">
        <v>137</v>
      </c>
      <c r="G186" s="220"/>
      <c r="H186" s="224">
        <v>5.36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193</v>
      </c>
      <c r="AU186" s="230" t="s">
        <v>86</v>
      </c>
      <c r="AV186" s="13" t="s">
        <v>86</v>
      </c>
      <c r="AW186" s="13" t="s">
        <v>32</v>
      </c>
      <c r="AX186" s="13" t="s">
        <v>84</v>
      </c>
      <c r="AY186" s="230" t="s">
        <v>184</v>
      </c>
    </row>
    <row r="187" spans="1:65" s="2" customFormat="1" ht="21.75" customHeight="1">
      <c r="A187" s="34"/>
      <c r="B187" s="35"/>
      <c r="C187" s="205" t="s">
        <v>300</v>
      </c>
      <c r="D187" s="205" t="s">
        <v>187</v>
      </c>
      <c r="E187" s="206" t="s">
        <v>233</v>
      </c>
      <c r="F187" s="207" t="s">
        <v>234</v>
      </c>
      <c r="G187" s="208" t="s">
        <v>190</v>
      </c>
      <c r="H187" s="209">
        <v>5.36</v>
      </c>
      <c r="I187" s="210"/>
      <c r="J187" s="211">
        <f>ROUND(I187*H187,2)</f>
        <v>0</v>
      </c>
      <c r="K187" s="212"/>
      <c r="L187" s="39"/>
      <c r="M187" s="213" t="s">
        <v>1</v>
      </c>
      <c r="N187" s="214" t="s">
        <v>41</v>
      </c>
      <c r="O187" s="71"/>
      <c r="P187" s="215">
        <f>O187*H187</f>
        <v>0</v>
      </c>
      <c r="Q187" s="215">
        <v>4.0000000000000003E-5</v>
      </c>
      <c r="R187" s="215">
        <f>Q187*H187</f>
        <v>2.1440000000000003E-4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191</v>
      </c>
      <c r="AT187" s="217" t="s">
        <v>187</v>
      </c>
      <c r="AU187" s="217" t="s">
        <v>86</v>
      </c>
      <c r="AY187" s="17" t="s">
        <v>184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191</v>
      </c>
      <c r="BM187" s="217" t="s">
        <v>1407</v>
      </c>
    </row>
    <row r="188" spans="1:65" s="13" customFormat="1" ht="11.25">
      <c r="B188" s="219"/>
      <c r="C188" s="220"/>
      <c r="D188" s="221" t="s">
        <v>193</v>
      </c>
      <c r="E188" s="222" t="s">
        <v>1</v>
      </c>
      <c r="F188" s="223" t="s">
        <v>137</v>
      </c>
      <c r="G188" s="220"/>
      <c r="H188" s="224">
        <v>5.36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193</v>
      </c>
      <c r="AU188" s="230" t="s">
        <v>86</v>
      </c>
      <c r="AV188" s="13" t="s">
        <v>86</v>
      </c>
      <c r="AW188" s="13" t="s">
        <v>32</v>
      </c>
      <c r="AX188" s="13" t="s">
        <v>84</v>
      </c>
      <c r="AY188" s="230" t="s">
        <v>184</v>
      </c>
    </row>
    <row r="189" spans="1:65" s="2" customFormat="1" ht="16.5" customHeight="1">
      <c r="A189" s="34"/>
      <c r="B189" s="35"/>
      <c r="C189" s="205" t="s">
        <v>304</v>
      </c>
      <c r="D189" s="205" t="s">
        <v>187</v>
      </c>
      <c r="E189" s="206" t="s">
        <v>1178</v>
      </c>
      <c r="F189" s="207" t="s">
        <v>1179</v>
      </c>
      <c r="G189" s="208" t="s">
        <v>190</v>
      </c>
      <c r="H189" s="209">
        <v>2.8479999999999999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5.5E-2</v>
      </c>
      <c r="T189" s="216">
        <f>S189*H189</f>
        <v>0.15664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191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191</v>
      </c>
      <c r="BM189" s="217" t="s">
        <v>1408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1181</v>
      </c>
      <c r="G190" s="220"/>
      <c r="H190" s="224">
        <v>2.8479999999999999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33" customHeight="1">
      <c r="A191" s="34"/>
      <c r="B191" s="35"/>
      <c r="C191" s="205" t="s">
        <v>308</v>
      </c>
      <c r="D191" s="205" t="s">
        <v>187</v>
      </c>
      <c r="E191" s="206" t="s">
        <v>492</v>
      </c>
      <c r="F191" s="207" t="s">
        <v>493</v>
      </c>
      <c r="G191" s="208" t="s">
        <v>435</v>
      </c>
      <c r="H191" s="209">
        <v>0.53600000000000003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2.2000000000000002</v>
      </c>
      <c r="T191" s="216">
        <f>S191*H191</f>
        <v>1.1792000000000002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191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191</v>
      </c>
      <c r="BM191" s="217" t="s">
        <v>1409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471</v>
      </c>
      <c r="G192" s="220"/>
      <c r="H192" s="224">
        <v>0.53600000000000003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21.75" customHeight="1">
      <c r="A193" s="34"/>
      <c r="B193" s="35"/>
      <c r="C193" s="205" t="s">
        <v>312</v>
      </c>
      <c r="D193" s="205" t="s">
        <v>187</v>
      </c>
      <c r="E193" s="206" t="s">
        <v>495</v>
      </c>
      <c r="F193" s="207" t="s">
        <v>496</v>
      </c>
      <c r="G193" s="208" t="s">
        <v>435</v>
      </c>
      <c r="H193" s="209">
        <v>0.53600000000000003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1.4</v>
      </c>
      <c r="T193" s="216">
        <f>S193*H193</f>
        <v>0.75039999999999996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1410</v>
      </c>
    </row>
    <row r="194" spans="1:65" s="13" customFormat="1" ht="11.25">
      <c r="B194" s="219"/>
      <c r="C194" s="220"/>
      <c r="D194" s="221" t="s">
        <v>193</v>
      </c>
      <c r="E194" s="222" t="s">
        <v>1</v>
      </c>
      <c r="F194" s="223" t="s">
        <v>471</v>
      </c>
      <c r="G194" s="220"/>
      <c r="H194" s="224">
        <v>0.53600000000000003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32</v>
      </c>
      <c r="AX194" s="13" t="s">
        <v>84</v>
      </c>
      <c r="AY194" s="230" t="s">
        <v>184</v>
      </c>
    </row>
    <row r="195" spans="1:65" s="2" customFormat="1" ht="16.5" customHeight="1">
      <c r="A195" s="34"/>
      <c r="B195" s="35"/>
      <c r="C195" s="205" t="s">
        <v>318</v>
      </c>
      <c r="D195" s="205" t="s">
        <v>187</v>
      </c>
      <c r="E195" s="206" t="s">
        <v>236</v>
      </c>
      <c r="F195" s="207" t="s">
        <v>237</v>
      </c>
      <c r="G195" s="208" t="s">
        <v>190</v>
      </c>
      <c r="H195" s="209">
        <v>1.6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7.5999999999999998E-2</v>
      </c>
      <c r="T195" s="216">
        <f>S195*H195</f>
        <v>0.1216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191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191</v>
      </c>
      <c r="BM195" s="217" t="s">
        <v>1411</v>
      </c>
    </row>
    <row r="196" spans="1:65" s="13" customFormat="1" ht="11.25">
      <c r="B196" s="219"/>
      <c r="C196" s="220"/>
      <c r="D196" s="221" t="s">
        <v>193</v>
      </c>
      <c r="E196" s="222" t="s">
        <v>1</v>
      </c>
      <c r="F196" s="223" t="s">
        <v>499</v>
      </c>
      <c r="G196" s="220"/>
      <c r="H196" s="224">
        <v>1.6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32</v>
      </c>
      <c r="AX196" s="13" t="s">
        <v>84</v>
      </c>
      <c r="AY196" s="230" t="s">
        <v>184</v>
      </c>
    </row>
    <row r="197" spans="1:65" s="12" customFormat="1" ht="22.9" customHeight="1">
      <c r="B197" s="189"/>
      <c r="C197" s="190"/>
      <c r="D197" s="191" t="s">
        <v>75</v>
      </c>
      <c r="E197" s="203" t="s">
        <v>239</v>
      </c>
      <c r="F197" s="203" t="s">
        <v>240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SUM(P198:P212)</f>
        <v>0</v>
      </c>
      <c r="Q197" s="197"/>
      <c r="R197" s="198">
        <f>SUM(R198:R212)</f>
        <v>0</v>
      </c>
      <c r="S197" s="197"/>
      <c r="T197" s="199">
        <f>SUM(T198:T212)</f>
        <v>0</v>
      </c>
      <c r="AR197" s="200" t="s">
        <v>84</v>
      </c>
      <c r="AT197" s="201" t="s">
        <v>75</v>
      </c>
      <c r="AU197" s="201" t="s">
        <v>84</v>
      </c>
      <c r="AY197" s="200" t="s">
        <v>184</v>
      </c>
      <c r="BK197" s="202">
        <f>SUM(BK198:BK212)</f>
        <v>0</v>
      </c>
    </row>
    <row r="198" spans="1:65" s="2" customFormat="1" ht="16.5" customHeight="1">
      <c r="A198" s="34"/>
      <c r="B198" s="35"/>
      <c r="C198" s="205" t="s">
        <v>323</v>
      </c>
      <c r="D198" s="205" t="s">
        <v>187</v>
      </c>
      <c r="E198" s="206" t="s">
        <v>241</v>
      </c>
      <c r="F198" s="207" t="s">
        <v>242</v>
      </c>
      <c r="G198" s="208" t="s">
        <v>243</v>
      </c>
      <c r="H198" s="209">
        <v>2.4780000000000002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1412</v>
      </c>
    </row>
    <row r="199" spans="1:65" s="2" customFormat="1" ht="16.5" customHeight="1">
      <c r="A199" s="34"/>
      <c r="B199" s="35"/>
      <c r="C199" s="205" t="s">
        <v>280</v>
      </c>
      <c r="D199" s="205" t="s">
        <v>187</v>
      </c>
      <c r="E199" s="206" t="s">
        <v>505</v>
      </c>
      <c r="F199" s="207" t="s">
        <v>246</v>
      </c>
      <c r="G199" s="208" t="s">
        <v>243</v>
      </c>
      <c r="H199" s="209">
        <v>2.4780000000000002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1413</v>
      </c>
    </row>
    <row r="200" spans="1:65" s="2" customFormat="1" ht="21.75" customHeight="1">
      <c r="A200" s="34"/>
      <c r="B200" s="35"/>
      <c r="C200" s="205" t="s">
        <v>331</v>
      </c>
      <c r="D200" s="205" t="s">
        <v>187</v>
      </c>
      <c r="E200" s="206" t="s">
        <v>248</v>
      </c>
      <c r="F200" s="207" t="s">
        <v>249</v>
      </c>
      <c r="G200" s="208" t="s">
        <v>243</v>
      </c>
      <c r="H200" s="209">
        <v>2.4780000000000002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1414</v>
      </c>
    </row>
    <row r="201" spans="1:65" s="2" customFormat="1" ht="21.75" customHeight="1">
      <c r="A201" s="34"/>
      <c r="B201" s="35"/>
      <c r="C201" s="205" t="s">
        <v>337</v>
      </c>
      <c r="D201" s="205" t="s">
        <v>187</v>
      </c>
      <c r="E201" s="206" t="s">
        <v>251</v>
      </c>
      <c r="F201" s="207" t="s">
        <v>252</v>
      </c>
      <c r="G201" s="208" t="s">
        <v>243</v>
      </c>
      <c r="H201" s="209">
        <v>22.302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1415</v>
      </c>
    </row>
    <row r="202" spans="1:65" s="13" customFormat="1" ht="11.25">
      <c r="B202" s="219"/>
      <c r="C202" s="220"/>
      <c r="D202" s="221" t="s">
        <v>193</v>
      </c>
      <c r="E202" s="220"/>
      <c r="F202" s="223" t="s">
        <v>1189</v>
      </c>
      <c r="G202" s="220"/>
      <c r="H202" s="224">
        <v>22.302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193</v>
      </c>
      <c r="AU202" s="230" t="s">
        <v>86</v>
      </c>
      <c r="AV202" s="13" t="s">
        <v>86</v>
      </c>
      <c r="AW202" s="13" t="s">
        <v>4</v>
      </c>
      <c r="AX202" s="13" t="s">
        <v>84</v>
      </c>
      <c r="AY202" s="230" t="s">
        <v>184</v>
      </c>
    </row>
    <row r="203" spans="1:65" s="2" customFormat="1" ht="21.75" customHeight="1">
      <c r="A203" s="34"/>
      <c r="B203" s="35"/>
      <c r="C203" s="205" t="s">
        <v>343</v>
      </c>
      <c r="D203" s="205" t="s">
        <v>187</v>
      </c>
      <c r="E203" s="206" t="s">
        <v>510</v>
      </c>
      <c r="F203" s="207" t="s">
        <v>511</v>
      </c>
      <c r="G203" s="208" t="s">
        <v>243</v>
      </c>
      <c r="H203" s="209">
        <v>1.179</v>
      </c>
      <c r="I203" s="210"/>
      <c r="J203" s="211">
        <f>ROUND(I203*H203,2)</f>
        <v>0</v>
      </c>
      <c r="K203" s="212"/>
      <c r="L203" s="39"/>
      <c r="M203" s="213" t="s">
        <v>1</v>
      </c>
      <c r="N203" s="214" t="s">
        <v>41</v>
      </c>
      <c r="O203" s="71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191</v>
      </c>
      <c r="AT203" s="217" t="s">
        <v>187</v>
      </c>
      <c r="AU203" s="217" t="s">
        <v>86</v>
      </c>
      <c r="AY203" s="17" t="s">
        <v>184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7" t="s">
        <v>84</v>
      </c>
      <c r="BK203" s="218">
        <f>ROUND(I203*H203,2)</f>
        <v>0</v>
      </c>
      <c r="BL203" s="17" t="s">
        <v>191</v>
      </c>
      <c r="BM203" s="217" t="s">
        <v>1416</v>
      </c>
    </row>
    <row r="204" spans="1:65" s="13" customFormat="1" ht="11.25">
      <c r="B204" s="219"/>
      <c r="C204" s="220"/>
      <c r="D204" s="221" t="s">
        <v>193</v>
      </c>
      <c r="E204" s="222" t="s">
        <v>1</v>
      </c>
      <c r="F204" s="223" t="s">
        <v>1191</v>
      </c>
      <c r="G204" s="220"/>
      <c r="H204" s="224">
        <v>1.179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193</v>
      </c>
      <c r="AU204" s="230" t="s">
        <v>86</v>
      </c>
      <c r="AV204" s="13" t="s">
        <v>86</v>
      </c>
      <c r="AW204" s="13" t="s">
        <v>32</v>
      </c>
      <c r="AX204" s="13" t="s">
        <v>84</v>
      </c>
      <c r="AY204" s="230" t="s">
        <v>184</v>
      </c>
    </row>
    <row r="205" spans="1:65" s="2" customFormat="1" ht="21.75" customHeight="1">
      <c r="A205" s="34"/>
      <c r="B205" s="35"/>
      <c r="C205" s="205" t="s">
        <v>347</v>
      </c>
      <c r="D205" s="205" t="s">
        <v>187</v>
      </c>
      <c r="E205" s="206" t="s">
        <v>255</v>
      </c>
      <c r="F205" s="207" t="s">
        <v>256</v>
      </c>
      <c r="G205" s="208" t="s">
        <v>243</v>
      </c>
      <c r="H205" s="209">
        <v>0.371</v>
      </c>
      <c r="I205" s="210"/>
      <c r="J205" s="211">
        <f>ROUND(I205*H205,2)</f>
        <v>0</v>
      </c>
      <c r="K205" s="212"/>
      <c r="L205" s="39"/>
      <c r="M205" s="213" t="s">
        <v>1</v>
      </c>
      <c r="N205" s="214" t="s">
        <v>41</v>
      </c>
      <c r="O205" s="71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191</v>
      </c>
      <c r="AT205" s="217" t="s">
        <v>187</v>
      </c>
      <c r="AU205" s="217" t="s">
        <v>86</v>
      </c>
      <c r="AY205" s="17" t="s">
        <v>184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191</v>
      </c>
      <c r="BM205" s="217" t="s">
        <v>1417</v>
      </c>
    </row>
    <row r="206" spans="1:65" s="13" customFormat="1" ht="11.25">
      <c r="B206" s="219"/>
      <c r="C206" s="220"/>
      <c r="D206" s="221" t="s">
        <v>193</v>
      </c>
      <c r="E206" s="222" t="s">
        <v>1</v>
      </c>
      <c r="F206" s="223" t="s">
        <v>1193</v>
      </c>
      <c r="G206" s="220"/>
      <c r="H206" s="224">
        <v>0.371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193</v>
      </c>
      <c r="AU206" s="230" t="s">
        <v>86</v>
      </c>
      <c r="AV206" s="13" t="s">
        <v>86</v>
      </c>
      <c r="AW206" s="13" t="s">
        <v>32</v>
      </c>
      <c r="AX206" s="13" t="s">
        <v>84</v>
      </c>
      <c r="AY206" s="230" t="s">
        <v>184</v>
      </c>
    </row>
    <row r="207" spans="1:65" s="2" customFormat="1" ht="21.75" customHeight="1">
      <c r="A207" s="34"/>
      <c r="B207" s="35"/>
      <c r="C207" s="205" t="s">
        <v>352</v>
      </c>
      <c r="D207" s="205" t="s">
        <v>187</v>
      </c>
      <c r="E207" s="206" t="s">
        <v>516</v>
      </c>
      <c r="F207" s="207" t="s">
        <v>517</v>
      </c>
      <c r="G207" s="208" t="s">
        <v>243</v>
      </c>
      <c r="H207" s="209">
        <v>0.75</v>
      </c>
      <c r="I207" s="210"/>
      <c r="J207" s="211">
        <f>ROUND(I207*H207,2)</f>
        <v>0</v>
      </c>
      <c r="K207" s="212"/>
      <c r="L207" s="39"/>
      <c r="M207" s="213" t="s">
        <v>1</v>
      </c>
      <c r="N207" s="214" t="s">
        <v>41</v>
      </c>
      <c r="O207" s="71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191</v>
      </c>
      <c r="AT207" s="217" t="s">
        <v>187</v>
      </c>
      <c r="AU207" s="217" t="s">
        <v>86</v>
      </c>
      <c r="AY207" s="17" t="s">
        <v>184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191</v>
      </c>
      <c r="BM207" s="217" t="s">
        <v>1418</v>
      </c>
    </row>
    <row r="208" spans="1:65" s="13" customFormat="1" ht="11.25">
      <c r="B208" s="219"/>
      <c r="C208" s="220"/>
      <c r="D208" s="221" t="s">
        <v>193</v>
      </c>
      <c r="E208" s="222" t="s">
        <v>1</v>
      </c>
      <c r="F208" s="223" t="s">
        <v>1195</v>
      </c>
      <c r="G208" s="220"/>
      <c r="H208" s="224">
        <v>0.75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193</v>
      </c>
      <c r="AU208" s="230" t="s">
        <v>86</v>
      </c>
      <c r="AV208" s="13" t="s">
        <v>86</v>
      </c>
      <c r="AW208" s="13" t="s">
        <v>32</v>
      </c>
      <c r="AX208" s="13" t="s">
        <v>84</v>
      </c>
      <c r="AY208" s="230" t="s">
        <v>184</v>
      </c>
    </row>
    <row r="209" spans="1:65" s="2" customFormat="1" ht="21.75" customHeight="1">
      <c r="A209" s="34"/>
      <c r="B209" s="35"/>
      <c r="C209" s="205" t="s">
        <v>357</v>
      </c>
      <c r="D209" s="205" t="s">
        <v>187</v>
      </c>
      <c r="E209" s="206" t="s">
        <v>1196</v>
      </c>
      <c r="F209" s="207" t="s">
        <v>1197</v>
      </c>
      <c r="G209" s="208" t="s">
        <v>243</v>
      </c>
      <c r="H209" s="209">
        <v>0.157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191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191</v>
      </c>
      <c r="BM209" s="217" t="s">
        <v>1419</v>
      </c>
    </row>
    <row r="210" spans="1:65" s="13" customFormat="1" ht="11.25">
      <c r="B210" s="219"/>
      <c r="C210" s="220"/>
      <c r="D210" s="221" t="s">
        <v>193</v>
      </c>
      <c r="E210" s="222" t="s">
        <v>1</v>
      </c>
      <c r="F210" s="223" t="s">
        <v>1199</v>
      </c>
      <c r="G210" s="220"/>
      <c r="H210" s="224">
        <v>0.157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193</v>
      </c>
      <c r="AU210" s="230" t="s">
        <v>86</v>
      </c>
      <c r="AV210" s="13" t="s">
        <v>86</v>
      </c>
      <c r="AW210" s="13" t="s">
        <v>32</v>
      </c>
      <c r="AX210" s="13" t="s">
        <v>84</v>
      </c>
      <c r="AY210" s="230" t="s">
        <v>184</v>
      </c>
    </row>
    <row r="211" spans="1:65" s="2" customFormat="1" ht="21.75" customHeight="1">
      <c r="A211" s="34"/>
      <c r="B211" s="35"/>
      <c r="C211" s="205" t="s">
        <v>360</v>
      </c>
      <c r="D211" s="205" t="s">
        <v>187</v>
      </c>
      <c r="E211" s="206" t="s">
        <v>520</v>
      </c>
      <c r="F211" s="207" t="s">
        <v>521</v>
      </c>
      <c r="G211" s="208" t="s">
        <v>243</v>
      </c>
      <c r="H211" s="209">
        <v>2.1000000000000001E-2</v>
      </c>
      <c r="I211" s="210"/>
      <c r="J211" s="211">
        <f>ROUND(I211*H211,2)</f>
        <v>0</v>
      </c>
      <c r="K211" s="212"/>
      <c r="L211" s="39"/>
      <c r="M211" s="213" t="s">
        <v>1</v>
      </c>
      <c r="N211" s="214" t="s">
        <v>41</v>
      </c>
      <c r="O211" s="71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7" t="s">
        <v>191</v>
      </c>
      <c r="AT211" s="217" t="s">
        <v>187</v>
      </c>
      <c r="AU211" s="217" t="s">
        <v>86</v>
      </c>
      <c r="AY211" s="17" t="s">
        <v>184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191</v>
      </c>
      <c r="BM211" s="217" t="s">
        <v>1420</v>
      </c>
    </row>
    <row r="212" spans="1:65" s="13" customFormat="1" ht="11.25">
      <c r="B212" s="219"/>
      <c r="C212" s="220"/>
      <c r="D212" s="221" t="s">
        <v>193</v>
      </c>
      <c r="E212" s="222" t="s">
        <v>1</v>
      </c>
      <c r="F212" s="223" t="s">
        <v>1201</v>
      </c>
      <c r="G212" s="220"/>
      <c r="H212" s="224">
        <v>2.1000000000000001E-2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193</v>
      </c>
      <c r="AU212" s="230" t="s">
        <v>86</v>
      </c>
      <c r="AV212" s="13" t="s">
        <v>86</v>
      </c>
      <c r="AW212" s="13" t="s">
        <v>32</v>
      </c>
      <c r="AX212" s="13" t="s">
        <v>84</v>
      </c>
      <c r="AY212" s="230" t="s">
        <v>184</v>
      </c>
    </row>
    <row r="213" spans="1:65" s="12" customFormat="1" ht="22.9" customHeight="1">
      <c r="B213" s="189"/>
      <c r="C213" s="190"/>
      <c r="D213" s="191" t="s">
        <v>75</v>
      </c>
      <c r="E213" s="203" t="s">
        <v>259</v>
      </c>
      <c r="F213" s="203" t="s">
        <v>260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84</v>
      </c>
      <c r="AT213" s="201" t="s">
        <v>75</v>
      </c>
      <c r="AU213" s="201" t="s">
        <v>84</v>
      </c>
      <c r="AY213" s="200" t="s">
        <v>184</v>
      </c>
      <c r="BK213" s="202">
        <f>BK214</f>
        <v>0</v>
      </c>
    </row>
    <row r="214" spans="1:65" s="2" customFormat="1" ht="16.5" customHeight="1">
      <c r="A214" s="34"/>
      <c r="B214" s="35"/>
      <c r="C214" s="205" t="s">
        <v>364</v>
      </c>
      <c r="D214" s="205" t="s">
        <v>187</v>
      </c>
      <c r="E214" s="206" t="s">
        <v>261</v>
      </c>
      <c r="F214" s="207" t="s">
        <v>262</v>
      </c>
      <c r="G214" s="208" t="s">
        <v>243</v>
      </c>
      <c r="H214" s="209">
        <v>3.492</v>
      </c>
      <c r="I214" s="210"/>
      <c r="J214" s="211">
        <f>ROUND(I214*H214,2)</f>
        <v>0</v>
      </c>
      <c r="K214" s="212"/>
      <c r="L214" s="39"/>
      <c r="M214" s="213" t="s">
        <v>1</v>
      </c>
      <c r="N214" s="214" t="s">
        <v>41</v>
      </c>
      <c r="O214" s="71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7" t="s">
        <v>191</v>
      </c>
      <c r="AT214" s="217" t="s">
        <v>187</v>
      </c>
      <c r="AU214" s="217" t="s">
        <v>86</v>
      </c>
      <c r="AY214" s="17" t="s">
        <v>184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191</v>
      </c>
      <c r="BM214" s="217" t="s">
        <v>1421</v>
      </c>
    </row>
    <row r="215" spans="1:65" s="12" customFormat="1" ht="25.9" customHeight="1">
      <c r="B215" s="189"/>
      <c r="C215" s="190"/>
      <c r="D215" s="191" t="s">
        <v>75</v>
      </c>
      <c r="E215" s="192" t="s">
        <v>264</v>
      </c>
      <c r="F215" s="192" t="s">
        <v>265</v>
      </c>
      <c r="G215" s="190"/>
      <c r="H215" s="190"/>
      <c r="I215" s="193"/>
      <c r="J215" s="194">
        <f>BK215</f>
        <v>0</v>
      </c>
      <c r="K215" s="190"/>
      <c r="L215" s="195"/>
      <c r="M215" s="196"/>
      <c r="N215" s="197"/>
      <c r="O215" s="197"/>
      <c r="P215" s="198">
        <f>P216+P236+P248+P266+P283+P294</f>
        <v>0</v>
      </c>
      <c r="Q215" s="197"/>
      <c r="R215" s="198">
        <f>R216+R236+R248+R266+R283+R294</f>
        <v>0.28817202999999997</v>
      </c>
      <c r="S215" s="197"/>
      <c r="T215" s="199">
        <f>T216+T236+T248+T266+T283+T294</f>
        <v>0.27061194999999999</v>
      </c>
      <c r="AR215" s="200" t="s">
        <v>86</v>
      </c>
      <c r="AT215" s="201" t="s">
        <v>75</v>
      </c>
      <c r="AU215" s="201" t="s">
        <v>76</v>
      </c>
      <c r="AY215" s="200" t="s">
        <v>184</v>
      </c>
      <c r="BK215" s="202">
        <f>BK216+BK236+BK248+BK266+BK283+BK294</f>
        <v>0</v>
      </c>
    </row>
    <row r="216" spans="1:65" s="12" customFormat="1" ht="22.9" customHeight="1">
      <c r="B216" s="189"/>
      <c r="C216" s="190"/>
      <c r="D216" s="191" t="s">
        <v>75</v>
      </c>
      <c r="E216" s="203" t="s">
        <v>525</v>
      </c>
      <c r="F216" s="203" t="s">
        <v>526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SUM(P217:P235)</f>
        <v>0</v>
      </c>
      <c r="Q216" s="197"/>
      <c r="R216" s="198">
        <f>SUM(R217:R235)</f>
        <v>5.0116399999999998E-2</v>
      </c>
      <c r="S216" s="197"/>
      <c r="T216" s="199">
        <f>SUM(T217:T235)</f>
        <v>2.1440000000000001E-2</v>
      </c>
      <c r="AR216" s="200" t="s">
        <v>86</v>
      </c>
      <c r="AT216" s="201" t="s">
        <v>75</v>
      </c>
      <c r="AU216" s="201" t="s">
        <v>84</v>
      </c>
      <c r="AY216" s="200" t="s">
        <v>184</v>
      </c>
      <c r="BK216" s="202">
        <f>SUM(BK217:BK235)</f>
        <v>0</v>
      </c>
    </row>
    <row r="217" spans="1:65" s="2" customFormat="1" ht="21.75" customHeight="1">
      <c r="A217" s="34"/>
      <c r="B217" s="35"/>
      <c r="C217" s="205" t="s">
        <v>538</v>
      </c>
      <c r="D217" s="205" t="s">
        <v>187</v>
      </c>
      <c r="E217" s="206" t="s">
        <v>527</v>
      </c>
      <c r="F217" s="207" t="s">
        <v>528</v>
      </c>
      <c r="G217" s="208" t="s">
        <v>190</v>
      </c>
      <c r="H217" s="209">
        <v>5.36</v>
      </c>
      <c r="I217" s="210"/>
      <c r="J217" s="211">
        <f>ROUND(I217*H217,2)</f>
        <v>0</v>
      </c>
      <c r="K217" s="212"/>
      <c r="L217" s="39"/>
      <c r="M217" s="213" t="s">
        <v>1</v>
      </c>
      <c r="N217" s="214" t="s">
        <v>41</v>
      </c>
      <c r="O217" s="71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128</v>
      </c>
      <c r="AT217" s="217" t="s">
        <v>187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1422</v>
      </c>
    </row>
    <row r="218" spans="1:65" s="13" customFormat="1" ht="11.25">
      <c r="B218" s="219"/>
      <c r="C218" s="220"/>
      <c r="D218" s="221" t="s">
        <v>193</v>
      </c>
      <c r="E218" s="222" t="s">
        <v>1</v>
      </c>
      <c r="F218" s="223" t="s">
        <v>137</v>
      </c>
      <c r="G218" s="220"/>
      <c r="H218" s="224">
        <v>5.36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32</v>
      </c>
      <c r="AX218" s="13" t="s">
        <v>84</v>
      </c>
      <c r="AY218" s="230" t="s">
        <v>184</v>
      </c>
    </row>
    <row r="219" spans="1:65" s="2" customFormat="1" ht="16.5" customHeight="1">
      <c r="A219" s="34"/>
      <c r="B219" s="35"/>
      <c r="C219" s="231" t="s">
        <v>541</v>
      </c>
      <c r="D219" s="231" t="s">
        <v>225</v>
      </c>
      <c r="E219" s="232" t="s">
        <v>530</v>
      </c>
      <c r="F219" s="233" t="s">
        <v>531</v>
      </c>
      <c r="G219" s="234" t="s">
        <v>243</v>
      </c>
      <c r="H219" s="235">
        <v>2E-3</v>
      </c>
      <c r="I219" s="236"/>
      <c r="J219" s="237">
        <f>ROUND(I219*H219,2)</f>
        <v>0</v>
      </c>
      <c r="K219" s="238"/>
      <c r="L219" s="239"/>
      <c r="M219" s="240" t="s">
        <v>1</v>
      </c>
      <c r="N219" s="241" t="s">
        <v>41</v>
      </c>
      <c r="O219" s="71"/>
      <c r="P219" s="215">
        <f>O219*H219</f>
        <v>0</v>
      </c>
      <c r="Q219" s="215">
        <v>1</v>
      </c>
      <c r="R219" s="215">
        <f>Q219*H219</f>
        <v>2E-3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280</v>
      </c>
      <c r="AT219" s="217" t="s">
        <v>225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1423</v>
      </c>
    </row>
    <row r="220" spans="1:65" s="13" customFormat="1" ht="11.25">
      <c r="B220" s="219"/>
      <c r="C220" s="220"/>
      <c r="D220" s="221" t="s">
        <v>193</v>
      </c>
      <c r="E220" s="220"/>
      <c r="F220" s="223" t="s">
        <v>1205</v>
      </c>
      <c r="G220" s="220"/>
      <c r="H220" s="224">
        <v>2E-3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193</v>
      </c>
      <c r="AU220" s="230" t="s">
        <v>86</v>
      </c>
      <c r="AV220" s="13" t="s">
        <v>86</v>
      </c>
      <c r="AW220" s="13" t="s">
        <v>4</v>
      </c>
      <c r="AX220" s="13" t="s">
        <v>84</v>
      </c>
      <c r="AY220" s="230" t="s">
        <v>184</v>
      </c>
    </row>
    <row r="221" spans="1:65" s="2" customFormat="1" ht="21.75" customHeight="1">
      <c r="A221" s="34"/>
      <c r="B221" s="35"/>
      <c r="C221" s="205" t="s">
        <v>545</v>
      </c>
      <c r="D221" s="205" t="s">
        <v>187</v>
      </c>
      <c r="E221" s="206" t="s">
        <v>534</v>
      </c>
      <c r="F221" s="207" t="s">
        <v>535</v>
      </c>
      <c r="G221" s="208" t="s">
        <v>190</v>
      </c>
      <c r="H221" s="209">
        <v>1.82</v>
      </c>
      <c r="I221" s="210"/>
      <c r="J221" s="211">
        <f>ROUND(I221*H221,2)</f>
        <v>0</v>
      </c>
      <c r="K221" s="212"/>
      <c r="L221" s="39"/>
      <c r="M221" s="213" t="s">
        <v>1</v>
      </c>
      <c r="N221" s="214" t="s">
        <v>41</v>
      </c>
      <c r="O221" s="71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128</v>
      </c>
      <c r="AT221" s="217" t="s">
        <v>187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128</v>
      </c>
      <c r="BM221" s="217" t="s">
        <v>1424</v>
      </c>
    </row>
    <row r="222" spans="1:65" s="13" customFormat="1" ht="11.25">
      <c r="B222" s="219"/>
      <c r="C222" s="220"/>
      <c r="D222" s="221" t="s">
        <v>193</v>
      </c>
      <c r="E222" s="222" t="s">
        <v>1</v>
      </c>
      <c r="F222" s="223" t="s">
        <v>537</v>
      </c>
      <c r="G222" s="220"/>
      <c r="H222" s="224">
        <v>1.82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193</v>
      </c>
      <c r="AU222" s="230" t="s">
        <v>86</v>
      </c>
      <c r="AV222" s="13" t="s">
        <v>86</v>
      </c>
      <c r="AW222" s="13" t="s">
        <v>32</v>
      </c>
      <c r="AX222" s="13" t="s">
        <v>84</v>
      </c>
      <c r="AY222" s="230" t="s">
        <v>184</v>
      </c>
    </row>
    <row r="223" spans="1:65" s="2" customFormat="1" ht="16.5" customHeight="1">
      <c r="A223" s="34"/>
      <c r="B223" s="35"/>
      <c r="C223" s="231" t="s">
        <v>549</v>
      </c>
      <c r="D223" s="231" t="s">
        <v>225</v>
      </c>
      <c r="E223" s="232" t="s">
        <v>530</v>
      </c>
      <c r="F223" s="233" t="s">
        <v>531</v>
      </c>
      <c r="G223" s="234" t="s">
        <v>243</v>
      </c>
      <c r="H223" s="235">
        <v>1E-3</v>
      </c>
      <c r="I223" s="236"/>
      <c r="J223" s="237">
        <f>ROUND(I223*H223,2)</f>
        <v>0</v>
      </c>
      <c r="K223" s="238"/>
      <c r="L223" s="239"/>
      <c r="M223" s="240" t="s">
        <v>1</v>
      </c>
      <c r="N223" s="241" t="s">
        <v>41</v>
      </c>
      <c r="O223" s="71"/>
      <c r="P223" s="215">
        <f>O223*H223</f>
        <v>0</v>
      </c>
      <c r="Q223" s="215">
        <v>1</v>
      </c>
      <c r="R223" s="215">
        <f>Q223*H223</f>
        <v>1E-3</v>
      </c>
      <c r="S223" s="215">
        <v>0</v>
      </c>
      <c r="T223" s="21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280</v>
      </c>
      <c r="AT223" s="217" t="s">
        <v>225</v>
      </c>
      <c r="AU223" s="217" t="s">
        <v>86</v>
      </c>
      <c r="AY223" s="17" t="s">
        <v>184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128</v>
      </c>
      <c r="BM223" s="217" t="s">
        <v>1425</v>
      </c>
    </row>
    <row r="224" spans="1:65" s="13" customFormat="1" ht="11.25">
      <c r="B224" s="219"/>
      <c r="C224" s="220"/>
      <c r="D224" s="221" t="s">
        <v>193</v>
      </c>
      <c r="E224" s="220"/>
      <c r="F224" s="223" t="s">
        <v>1208</v>
      </c>
      <c r="G224" s="220"/>
      <c r="H224" s="224">
        <v>1E-3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193</v>
      </c>
      <c r="AU224" s="230" t="s">
        <v>86</v>
      </c>
      <c r="AV224" s="13" t="s">
        <v>86</v>
      </c>
      <c r="AW224" s="13" t="s">
        <v>4</v>
      </c>
      <c r="AX224" s="13" t="s">
        <v>84</v>
      </c>
      <c r="AY224" s="230" t="s">
        <v>184</v>
      </c>
    </row>
    <row r="225" spans="1:65" s="2" customFormat="1" ht="16.5" customHeight="1">
      <c r="A225" s="34"/>
      <c r="B225" s="35"/>
      <c r="C225" s="205" t="s">
        <v>554</v>
      </c>
      <c r="D225" s="205" t="s">
        <v>187</v>
      </c>
      <c r="E225" s="206" t="s">
        <v>542</v>
      </c>
      <c r="F225" s="207" t="s">
        <v>543</v>
      </c>
      <c r="G225" s="208" t="s">
        <v>190</v>
      </c>
      <c r="H225" s="209">
        <v>5.36</v>
      </c>
      <c r="I225" s="210"/>
      <c r="J225" s="211">
        <f>ROUND(I225*H225,2)</f>
        <v>0</v>
      </c>
      <c r="K225" s="212"/>
      <c r="L225" s="39"/>
      <c r="M225" s="213" t="s">
        <v>1</v>
      </c>
      <c r="N225" s="214" t="s">
        <v>41</v>
      </c>
      <c r="O225" s="71"/>
      <c r="P225" s="215">
        <f>O225*H225</f>
        <v>0</v>
      </c>
      <c r="Q225" s="215">
        <v>0</v>
      </c>
      <c r="R225" s="215">
        <f>Q225*H225</f>
        <v>0</v>
      </c>
      <c r="S225" s="215">
        <v>4.0000000000000001E-3</v>
      </c>
      <c r="T225" s="216">
        <f>S225*H225</f>
        <v>2.1440000000000001E-2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7" t="s">
        <v>128</v>
      </c>
      <c r="AT225" s="217" t="s">
        <v>187</v>
      </c>
      <c r="AU225" s="217" t="s">
        <v>86</v>
      </c>
      <c r="AY225" s="17" t="s">
        <v>184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84</v>
      </c>
      <c r="BK225" s="218">
        <f>ROUND(I225*H225,2)</f>
        <v>0</v>
      </c>
      <c r="BL225" s="17" t="s">
        <v>128</v>
      </c>
      <c r="BM225" s="217" t="s">
        <v>1426</v>
      </c>
    </row>
    <row r="226" spans="1:65" s="13" customFormat="1" ht="11.25">
      <c r="B226" s="219"/>
      <c r="C226" s="220"/>
      <c r="D226" s="221" t="s">
        <v>193</v>
      </c>
      <c r="E226" s="222" t="s">
        <v>1</v>
      </c>
      <c r="F226" s="223" t="s">
        <v>137</v>
      </c>
      <c r="G226" s="220"/>
      <c r="H226" s="224">
        <v>5.36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193</v>
      </c>
      <c r="AU226" s="230" t="s">
        <v>86</v>
      </c>
      <c r="AV226" s="13" t="s">
        <v>86</v>
      </c>
      <c r="AW226" s="13" t="s">
        <v>32</v>
      </c>
      <c r="AX226" s="13" t="s">
        <v>84</v>
      </c>
      <c r="AY226" s="230" t="s">
        <v>184</v>
      </c>
    </row>
    <row r="227" spans="1:65" s="2" customFormat="1" ht="21.75" customHeight="1">
      <c r="A227" s="34"/>
      <c r="B227" s="35"/>
      <c r="C227" s="205" t="s">
        <v>558</v>
      </c>
      <c r="D227" s="205" t="s">
        <v>187</v>
      </c>
      <c r="E227" s="206" t="s">
        <v>546</v>
      </c>
      <c r="F227" s="207" t="s">
        <v>547</v>
      </c>
      <c r="G227" s="208" t="s">
        <v>190</v>
      </c>
      <c r="H227" s="209">
        <v>5.36</v>
      </c>
      <c r="I227" s="210"/>
      <c r="J227" s="211">
        <f>ROUND(I227*H227,2)</f>
        <v>0</v>
      </c>
      <c r="K227" s="212"/>
      <c r="L227" s="39"/>
      <c r="M227" s="213" t="s">
        <v>1</v>
      </c>
      <c r="N227" s="214" t="s">
        <v>41</v>
      </c>
      <c r="O227" s="71"/>
      <c r="P227" s="215">
        <f>O227*H227</f>
        <v>0</v>
      </c>
      <c r="Q227" s="215">
        <v>4.0000000000000002E-4</v>
      </c>
      <c r="R227" s="215">
        <f>Q227*H227</f>
        <v>2.1440000000000001E-3</v>
      </c>
      <c r="S227" s="215">
        <v>0</v>
      </c>
      <c r="T227" s="21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7" t="s">
        <v>128</v>
      </c>
      <c r="AT227" s="217" t="s">
        <v>187</v>
      </c>
      <c r="AU227" s="217" t="s">
        <v>86</v>
      </c>
      <c r="AY227" s="17" t="s">
        <v>184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128</v>
      </c>
      <c r="BM227" s="217" t="s">
        <v>1427</v>
      </c>
    </row>
    <row r="228" spans="1:65" s="13" customFormat="1" ht="11.25">
      <c r="B228" s="219"/>
      <c r="C228" s="220"/>
      <c r="D228" s="221" t="s">
        <v>193</v>
      </c>
      <c r="E228" s="222" t="s">
        <v>1</v>
      </c>
      <c r="F228" s="223" t="s">
        <v>137</v>
      </c>
      <c r="G228" s="220"/>
      <c r="H228" s="224">
        <v>5.36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193</v>
      </c>
      <c r="AU228" s="230" t="s">
        <v>86</v>
      </c>
      <c r="AV228" s="13" t="s">
        <v>86</v>
      </c>
      <c r="AW228" s="13" t="s">
        <v>32</v>
      </c>
      <c r="AX228" s="13" t="s">
        <v>84</v>
      </c>
      <c r="AY228" s="230" t="s">
        <v>184</v>
      </c>
    </row>
    <row r="229" spans="1:65" s="2" customFormat="1" ht="21.75" customHeight="1">
      <c r="A229" s="34"/>
      <c r="B229" s="35"/>
      <c r="C229" s="231" t="s">
        <v>561</v>
      </c>
      <c r="D229" s="231" t="s">
        <v>225</v>
      </c>
      <c r="E229" s="232" t="s">
        <v>550</v>
      </c>
      <c r="F229" s="233" t="s">
        <v>551</v>
      </c>
      <c r="G229" s="234" t="s">
        <v>190</v>
      </c>
      <c r="H229" s="235">
        <v>6.1639999999999997</v>
      </c>
      <c r="I229" s="236"/>
      <c r="J229" s="237">
        <f>ROUND(I229*H229,2)</f>
        <v>0</v>
      </c>
      <c r="K229" s="238"/>
      <c r="L229" s="239"/>
      <c r="M229" s="240" t="s">
        <v>1</v>
      </c>
      <c r="N229" s="241" t="s">
        <v>41</v>
      </c>
      <c r="O229" s="71"/>
      <c r="P229" s="215">
        <f>O229*H229</f>
        <v>0</v>
      </c>
      <c r="Q229" s="215">
        <v>5.3E-3</v>
      </c>
      <c r="R229" s="215">
        <f>Q229*H229</f>
        <v>3.2669199999999995E-2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280</v>
      </c>
      <c r="AT229" s="217" t="s">
        <v>225</v>
      </c>
      <c r="AU229" s="217" t="s">
        <v>86</v>
      </c>
      <c r="AY229" s="17" t="s">
        <v>184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84</v>
      </c>
      <c r="BK229" s="218">
        <f>ROUND(I229*H229,2)</f>
        <v>0</v>
      </c>
      <c r="BL229" s="17" t="s">
        <v>128</v>
      </c>
      <c r="BM229" s="217" t="s">
        <v>1428</v>
      </c>
    </row>
    <row r="230" spans="1:65" s="13" customFormat="1" ht="11.25">
      <c r="B230" s="219"/>
      <c r="C230" s="220"/>
      <c r="D230" s="221" t="s">
        <v>193</v>
      </c>
      <c r="E230" s="220"/>
      <c r="F230" s="223" t="s">
        <v>1212</v>
      </c>
      <c r="G230" s="220"/>
      <c r="H230" s="224">
        <v>6.1639999999999997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193</v>
      </c>
      <c r="AU230" s="230" t="s">
        <v>86</v>
      </c>
      <c r="AV230" s="13" t="s">
        <v>86</v>
      </c>
      <c r="AW230" s="13" t="s">
        <v>4</v>
      </c>
      <c r="AX230" s="13" t="s">
        <v>84</v>
      </c>
      <c r="AY230" s="230" t="s">
        <v>184</v>
      </c>
    </row>
    <row r="231" spans="1:65" s="2" customFormat="1" ht="21.75" customHeight="1">
      <c r="A231" s="34"/>
      <c r="B231" s="35"/>
      <c r="C231" s="205" t="s">
        <v>568</v>
      </c>
      <c r="D231" s="205" t="s">
        <v>187</v>
      </c>
      <c r="E231" s="206" t="s">
        <v>555</v>
      </c>
      <c r="F231" s="207" t="s">
        <v>556</v>
      </c>
      <c r="G231" s="208" t="s">
        <v>190</v>
      </c>
      <c r="H231" s="209">
        <v>1.82</v>
      </c>
      <c r="I231" s="210"/>
      <c r="J231" s="211">
        <f>ROUND(I231*H231,2)</f>
        <v>0</v>
      </c>
      <c r="K231" s="212"/>
      <c r="L231" s="39"/>
      <c r="M231" s="213" t="s">
        <v>1</v>
      </c>
      <c r="N231" s="214" t="s">
        <v>41</v>
      </c>
      <c r="O231" s="71"/>
      <c r="P231" s="215">
        <f>O231*H231</f>
        <v>0</v>
      </c>
      <c r="Q231" s="215">
        <v>4.0000000000000002E-4</v>
      </c>
      <c r="R231" s="215">
        <f>Q231*H231</f>
        <v>7.2800000000000002E-4</v>
      </c>
      <c r="S231" s="215">
        <v>0</v>
      </c>
      <c r="T231" s="21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7" t="s">
        <v>128</v>
      </c>
      <c r="AT231" s="217" t="s">
        <v>187</v>
      </c>
      <c r="AU231" s="217" t="s">
        <v>86</v>
      </c>
      <c r="AY231" s="17" t="s">
        <v>184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128</v>
      </c>
      <c r="BM231" s="217" t="s">
        <v>1429</v>
      </c>
    </row>
    <row r="232" spans="1:65" s="13" customFormat="1" ht="11.25">
      <c r="B232" s="219"/>
      <c r="C232" s="220"/>
      <c r="D232" s="221" t="s">
        <v>193</v>
      </c>
      <c r="E232" s="222" t="s">
        <v>1</v>
      </c>
      <c r="F232" s="223" t="s">
        <v>537</v>
      </c>
      <c r="G232" s="220"/>
      <c r="H232" s="224">
        <v>1.82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193</v>
      </c>
      <c r="AU232" s="230" t="s">
        <v>86</v>
      </c>
      <c r="AV232" s="13" t="s">
        <v>86</v>
      </c>
      <c r="AW232" s="13" t="s">
        <v>32</v>
      </c>
      <c r="AX232" s="13" t="s">
        <v>84</v>
      </c>
      <c r="AY232" s="230" t="s">
        <v>184</v>
      </c>
    </row>
    <row r="233" spans="1:65" s="2" customFormat="1" ht="21.75" customHeight="1">
      <c r="A233" s="34"/>
      <c r="B233" s="35"/>
      <c r="C233" s="231" t="s">
        <v>572</v>
      </c>
      <c r="D233" s="231" t="s">
        <v>225</v>
      </c>
      <c r="E233" s="232" t="s">
        <v>550</v>
      </c>
      <c r="F233" s="233" t="s">
        <v>551</v>
      </c>
      <c r="G233" s="234" t="s">
        <v>190</v>
      </c>
      <c r="H233" s="235">
        <v>2.1840000000000002</v>
      </c>
      <c r="I233" s="236"/>
      <c r="J233" s="237">
        <f>ROUND(I233*H233,2)</f>
        <v>0</v>
      </c>
      <c r="K233" s="238"/>
      <c r="L233" s="239"/>
      <c r="M233" s="240" t="s">
        <v>1</v>
      </c>
      <c r="N233" s="241" t="s">
        <v>41</v>
      </c>
      <c r="O233" s="71"/>
      <c r="P233" s="215">
        <f>O233*H233</f>
        <v>0</v>
      </c>
      <c r="Q233" s="215">
        <v>5.3E-3</v>
      </c>
      <c r="R233" s="215">
        <f>Q233*H233</f>
        <v>1.1575200000000001E-2</v>
      </c>
      <c r="S233" s="215">
        <v>0</v>
      </c>
      <c r="T233" s="21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7" t="s">
        <v>280</v>
      </c>
      <c r="AT233" s="217" t="s">
        <v>225</v>
      </c>
      <c r="AU233" s="217" t="s">
        <v>86</v>
      </c>
      <c r="AY233" s="17" t="s">
        <v>184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128</v>
      </c>
      <c r="BM233" s="217" t="s">
        <v>1430</v>
      </c>
    </row>
    <row r="234" spans="1:65" s="13" customFormat="1" ht="11.25">
      <c r="B234" s="219"/>
      <c r="C234" s="220"/>
      <c r="D234" s="221" t="s">
        <v>193</v>
      </c>
      <c r="E234" s="220"/>
      <c r="F234" s="223" t="s">
        <v>1215</v>
      </c>
      <c r="G234" s="220"/>
      <c r="H234" s="224">
        <v>2.1840000000000002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193</v>
      </c>
      <c r="AU234" s="230" t="s">
        <v>86</v>
      </c>
      <c r="AV234" s="13" t="s">
        <v>86</v>
      </c>
      <c r="AW234" s="13" t="s">
        <v>4</v>
      </c>
      <c r="AX234" s="13" t="s">
        <v>84</v>
      </c>
      <c r="AY234" s="230" t="s">
        <v>184</v>
      </c>
    </row>
    <row r="235" spans="1:65" s="2" customFormat="1" ht="21.75" customHeight="1">
      <c r="A235" s="34"/>
      <c r="B235" s="35"/>
      <c r="C235" s="205" t="s">
        <v>577</v>
      </c>
      <c r="D235" s="205" t="s">
        <v>187</v>
      </c>
      <c r="E235" s="206" t="s">
        <v>562</v>
      </c>
      <c r="F235" s="207" t="s">
        <v>563</v>
      </c>
      <c r="G235" s="208" t="s">
        <v>564</v>
      </c>
      <c r="H235" s="256"/>
      <c r="I235" s="210"/>
      <c r="J235" s="211">
        <f>ROUND(I235*H235,2)</f>
        <v>0</v>
      </c>
      <c r="K235" s="212"/>
      <c r="L235" s="39"/>
      <c r="M235" s="213" t="s">
        <v>1</v>
      </c>
      <c r="N235" s="214" t="s">
        <v>41</v>
      </c>
      <c r="O235" s="71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7" t="s">
        <v>128</v>
      </c>
      <c r="AT235" s="217" t="s">
        <v>187</v>
      </c>
      <c r="AU235" s="217" t="s">
        <v>86</v>
      </c>
      <c r="AY235" s="17" t="s">
        <v>184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128</v>
      </c>
      <c r="BM235" s="217" t="s">
        <v>1431</v>
      </c>
    </row>
    <row r="236" spans="1:65" s="12" customFormat="1" ht="22.9" customHeight="1">
      <c r="B236" s="189"/>
      <c r="C236" s="190"/>
      <c r="D236" s="191" t="s">
        <v>75</v>
      </c>
      <c r="E236" s="203" t="s">
        <v>566</v>
      </c>
      <c r="F236" s="203" t="s">
        <v>567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SUM(P237:P247)</f>
        <v>0</v>
      </c>
      <c r="Q236" s="197"/>
      <c r="R236" s="198">
        <f>SUM(R237:R247)</f>
        <v>2.2312599999999998E-2</v>
      </c>
      <c r="S236" s="197"/>
      <c r="T236" s="199">
        <f>SUM(T237:T247)</f>
        <v>0</v>
      </c>
      <c r="AR236" s="200" t="s">
        <v>86</v>
      </c>
      <c r="AT236" s="201" t="s">
        <v>75</v>
      </c>
      <c r="AU236" s="201" t="s">
        <v>84</v>
      </c>
      <c r="AY236" s="200" t="s">
        <v>184</v>
      </c>
      <c r="BK236" s="202">
        <f>SUM(BK237:BK247)</f>
        <v>0</v>
      </c>
    </row>
    <row r="237" spans="1:65" s="2" customFormat="1" ht="21.75" customHeight="1">
      <c r="A237" s="34"/>
      <c r="B237" s="35"/>
      <c r="C237" s="205" t="s">
        <v>581</v>
      </c>
      <c r="D237" s="205" t="s">
        <v>187</v>
      </c>
      <c r="E237" s="206" t="s">
        <v>569</v>
      </c>
      <c r="F237" s="207" t="s">
        <v>570</v>
      </c>
      <c r="G237" s="208" t="s">
        <v>190</v>
      </c>
      <c r="H237" s="209">
        <v>5.36</v>
      </c>
      <c r="I237" s="210"/>
      <c r="J237" s="211">
        <f>ROUND(I237*H237,2)</f>
        <v>0</v>
      </c>
      <c r="K237" s="212"/>
      <c r="L237" s="39"/>
      <c r="M237" s="213" t="s">
        <v>1</v>
      </c>
      <c r="N237" s="214" t="s">
        <v>41</v>
      </c>
      <c r="O237" s="71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128</v>
      </c>
      <c r="AT237" s="217" t="s">
        <v>187</v>
      </c>
      <c r="AU237" s="217" t="s">
        <v>86</v>
      </c>
      <c r="AY237" s="17" t="s">
        <v>184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128</v>
      </c>
      <c r="BM237" s="217" t="s">
        <v>1432</v>
      </c>
    </row>
    <row r="238" spans="1:65" s="13" customFormat="1" ht="11.25">
      <c r="B238" s="219"/>
      <c r="C238" s="220"/>
      <c r="D238" s="221" t="s">
        <v>193</v>
      </c>
      <c r="E238" s="222" t="s">
        <v>1</v>
      </c>
      <c r="F238" s="223" t="s">
        <v>137</v>
      </c>
      <c r="G238" s="220"/>
      <c r="H238" s="224">
        <v>5.36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193</v>
      </c>
      <c r="AU238" s="230" t="s">
        <v>86</v>
      </c>
      <c r="AV238" s="13" t="s">
        <v>86</v>
      </c>
      <c r="AW238" s="13" t="s">
        <v>32</v>
      </c>
      <c r="AX238" s="13" t="s">
        <v>84</v>
      </c>
      <c r="AY238" s="230" t="s">
        <v>184</v>
      </c>
    </row>
    <row r="239" spans="1:65" s="2" customFormat="1" ht="16.5" customHeight="1">
      <c r="A239" s="34"/>
      <c r="B239" s="35"/>
      <c r="C239" s="231" t="s">
        <v>585</v>
      </c>
      <c r="D239" s="231" t="s">
        <v>225</v>
      </c>
      <c r="E239" s="232" t="s">
        <v>573</v>
      </c>
      <c r="F239" s="233" t="s">
        <v>574</v>
      </c>
      <c r="G239" s="234" t="s">
        <v>190</v>
      </c>
      <c r="H239" s="235">
        <v>10.933999999999999</v>
      </c>
      <c r="I239" s="236"/>
      <c r="J239" s="237">
        <f>ROUND(I239*H239,2)</f>
        <v>0</v>
      </c>
      <c r="K239" s="238"/>
      <c r="L239" s="239"/>
      <c r="M239" s="240" t="s">
        <v>1</v>
      </c>
      <c r="N239" s="241" t="s">
        <v>41</v>
      </c>
      <c r="O239" s="71"/>
      <c r="P239" s="215">
        <f>O239*H239</f>
        <v>0</v>
      </c>
      <c r="Q239" s="215">
        <v>1.8E-3</v>
      </c>
      <c r="R239" s="215">
        <f>Q239*H239</f>
        <v>1.9681199999999999E-2</v>
      </c>
      <c r="S239" s="215">
        <v>0</v>
      </c>
      <c r="T239" s="21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7" t="s">
        <v>280</v>
      </c>
      <c r="AT239" s="217" t="s">
        <v>225</v>
      </c>
      <c r="AU239" s="217" t="s">
        <v>86</v>
      </c>
      <c r="AY239" s="17" t="s">
        <v>184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128</v>
      </c>
      <c r="BM239" s="217" t="s">
        <v>1433</v>
      </c>
    </row>
    <row r="240" spans="1:65" s="13" customFormat="1" ht="11.25">
      <c r="B240" s="219"/>
      <c r="C240" s="220"/>
      <c r="D240" s="221" t="s">
        <v>193</v>
      </c>
      <c r="E240" s="220"/>
      <c r="F240" s="223" t="s">
        <v>1219</v>
      </c>
      <c r="G240" s="220"/>
      <c r="H240" s="224">
        <v>10.933999999999999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193</v>
      </c>
      <c r="AU240" s="230" t="s">
        <v>86</v>
      </c>
      <c r="AV240" s="13" t="s">
        <v>86</v>
      </c>
      <c r="AW240" s="13" t="s">
        <v>4</v>
      </c>
      <c r="AX240" s="13" t="s">
        <v>84</v>
      </c>
      <c r="AY240" s="230" t="s">
        <v>184</v>
      </c>
    </row>
    <row r="241" spans="1:65" s="2" customFormat="1" ht="16.5" customHeight="1">
      <c r="A241" s="34"/>
      <c r="B241" s="35"/>
      <c r="C241" s="205" t="s">
        <v>590</v>
      </c>
      <c r="D241" s="205" t="s">
        <v>187</v>
      </c>
      <c r="E241" s="206" t="s">
        <v>578</v>
      </c>
      <c r="F241" s="207" t="s">
        <v>579</v>
      </c>
      <c r="G241" s="208" t="s">
        <v>340</v>
      </c>
      <c r="H241" s="209">
        <v>9.1</v>
      </c>
      <c r="I241" s="210"/>
      <c r="J241" s="211">
        <f>ROUND(I241*H241,2)</f>
        <v>0</v>
      </c>
      <c r="K241" s="212"/>
      <c r="L241" s="39"/>
      <c r="M241" s="213" t="s">
        <v>1</v>
      </c>
      <c r="N241" s="214" t="s">
        <v>41</v>
      </c>
      <c r="O241" s="71"/>
      <c r="P241" s="215">
        <f>O241*H241</f>
        <v>0</v>
      </c>
      <c r="Q241" s="215">
        <v>3.0000000000000001E-5</v>
      </c>
      <c r="R241" s="215">
        <f>Q241*H241</f>
        <v>2.7300000000000002E-4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128</v>
      </c>
      <c r="AT241" s="217" t="s">
        <v>187</v>
      </c>
      <c r="AU241" s="217" t="s">
        <v>86</v>
      </c>
      <c r="AY241" s="17" t="s">
        <v>184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7" t="s">
        <v>84</v>
      </c>
      <c r="BK241" s="218">
        <f>ROUND(I241*H241,2)</f>
        <v>0</v>
      </c>
      <c r="BL241" s="17" t="s">
        <v>128</v>
      </c>
      <c r="BM241" s="217" t="s">
        <v>1434</v>
      </c>
    </row>
    <row r="242" spans="1:65" s="13" customFormat="1" ht="11.25">
      <c r="B242" s="219"/>
      <c r="C242" s="220"/>
      <c r="D242" s="221" t="s">
        <v>193</v>
      </c>
      <c r="E242" s="222" t="s">
        <v>1</v>
      </c>
      <c r="F242" s="223" t="s">
        <v>416</v>
      </c>
      <c r="G242" s="220"/>
      <c r="H242" s="224">
        <v>9.1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193</v>
      </c>
      <c r="AU242" s="230" t="s">
        <v>86</v>
      </c>
      <c r="AV242" s="13" t="s">
        <v>86</v>
      </c>
      <c r="AW242" s="13" t="s">
        <v>32</v>
      </c>
      <c r="AX242" s="13" t="s">
        <v>84</v>
      </c>
      <c r="AY242" s="230" t="s">
        <v>184</v>
      </c>
    </row>
    <row r="243" spans="1:65" s="2" customFormat="1" ht="21.75" customHeight="1">
      <c r="A243" s="34"/>
      <c r="B243" s="35"/>
      <c r="C243" s="205" t="s">
        <v>596</v>
      </c>
      <c r="D243" s="205" t="s">
        <v>187</v>
      </c>
      <c r="E243" s="206" t="s">
        <v>582</v>
      </c>
      <c r="F243" s="207" t="s">
        <v>583</v>
      </c>
      <c r="G243" s="208" t="s">
        <v>190</v>
      </c>
      <c r="H243" s="209">
        <v>5.36</v>
      </c>
      <c r="I243" s="210"/>
      <c r="J243" s="211">
        <f>ROUND(I243*H243,2)</f>
        <v>0</v>
      </c>
      <c r="K243" s="212"/>
      <c r="L243" s="39"/>
      <c r="M243" s="213" t="s">
        <v>1</v>
      </c>
      <c r="N243" s="214" t="s">
        <v>41</v>
      </c>
      <c r="O243" s="71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128</v>
      </c>
      <c r="AT243" s="217" t="s">
        <v>187</v>
      </c>
      <c r="AU243" s="217" t="s">
        <v>86</v>
      </c>
      <c r="AY243" s="17" t="s">
        <v>184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7" t="s">
        <v>84</v>
      </c>
      <c r="BK243" s="218">
        <f>ROUND(I243*H243,2)</f>
        <v>0</v>
      </c>
      <c r="BL243" s="17" t="s">
        <v>128</v>
      </c>
      <c r="BM243" s="217" t="s">
        <v>1435</v>
      </c>
    </row>
    <row r="244" spans="1:65" s="13" customFormat="1" ht="11.25">
      <c r="B244" s="219"/>
      <c r="C244" s="220"/>
      <c r="D244" s="221" t="s">
        <v>193</v>
      </c>
      <c r="E244" s="222" t="s">
        <v>1</v>
      </c>
      <c r="F244" s="223" t="s">
        <v>137</v>
      </c>
      <c r="G244" s="220"/>
      <c r="H244" s="224">
        <v>5.36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193</v>
      </c>
      <c r="AU244" s="230" t="s">
        <v>86</v>
      </c>
      <c r="AV244" s="13" t="s">
        <v>86</v>
      </c>
      <c r="AW244" s="13" t="s">
        <v>32</v>
      </c>
      <c r="AX244" s="13" t="s">
        <v>84</v>
      </c>
      <c r="AY244" s="230" t="s">
        <v>184</v>
      </c>
    </row>
    <row r="245" spans="1:65" s="2" customFormat="1" ht="21.75" customHeight="1">
      <c r="A245" s="34"/>
      <c r="B245" s="35"/>
      <c r="C245" s="231" t="s">
        <v>600</v>
      </c>
      <c r="D245" s="231" t="s">
        <v>225</v>
      </c>
      <c r="E245" s="232" t="s">
        <v>586</v>
      </c>
      <c r="F245" s="233" t="s">
        <v>587</v>
      </c>
      <c r="G245" s="234" t="s">
        <v>190</v>
      </c>
      <c r="H245" s="235">
        <v>5.8959999999999999</v>
      </c>
      <c r="I245" s="236"/>
      <c r="J245" s="237">
        <f>ROUND(I245*H245,2)</f>
        <v>0</v>
      </c>
      <c r="K245" s="238"/>
      <c r="L245" s="239"/>
      <c r="M245" s="240" t="s">
        <v>1</v>
      </c>
      <c r="N245" s="241" t="s">
        <v>41</v>
      </c>
      <c r="O245" s="71"/>
      <c r="P245" s="215">
        <f>O245*H245</f>
        <v>0</v>
      </c>
      <c r="Q245" s="215">
        <v>4.0000000000000002E-4</v>
      </c>
      <c r="R245" s="215">
        <f>Q245*H245</f>
        <v>2.3584000000000001E-3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280</v>
      </c>
      <c r="AT245" s="217" t="s">
        <v>225</v>
      </c>
      <c r="AU245" s="217" t="s">
        <v>86</v>
      </c>
      <c r="AY245" s="17" t="s">
        <v>184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128</v>
      </c>
      <c r="BM245" s="217" t="s">
        <v>1436</v>
      </c>
    </row>
    <row r="246" spans="1:65" s="13" customFormat="1" ht="11.25">
      <c r="B246" s="219"/>
      <c r="C246" s="220"/>
      <c r="D246" s="221" t="s">
        <v>193</v>
      </c>
      <c r="E246" s="220"/>
      <c r="F246" s="223" t="s">
        <v>1223</v>
      </c>
      <c r="G246" s="220"/>
      <c r="H246" s="224">
        <v>5.8959999999999999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193</v>
      </c>
      <c r="AU246" s="230" t="s">
        <v>86</v>
      </c>
      <c r="AV246" s="13" t="s">
        <v>86</v>
      </c>
      <c r="AW246" s="13" t="s">
        <v>4</v>
      </c>
      <c r="AX246" s="13" t="s">
        <v>84</v>
      </c>
      <c r="AY246" s="230" t="s">
        <v>184</v>
      </c>
    </row>
    <row r="247" spans="1:65" s="2" customFormat="1" ht="21.75" customHeight="1">
      <c r="A247" s="34"/>
      <c r="B247" s="35"/>
      <c r="C247" s="205" t="s">
        <v>604</v>
      </c>
      <c r="D247" s="205" t="s">
        <v>187</v>
      </c>
      <c r="E247" s="206" t="s">
        <v>591</v>
      </c>
      <c r="F247" s="207" t="s">
        <v>592</v>
      </c>
      <c r="G247" s="208" t="s">
        <v>564</v>
      </c>
      <c r="H247" s="256"/>
      <c r="I247" s="210"/>
      <c r="J247" s="211">
        <f>ROUND(I247*H247,2)</f>
        <v>0</v>
      </c>
      <c r="K247" s="212"/>
      <c r="L247" s="39"/>
      <c r="M247" s="213" t="s">
        <v>1</v>
      </c>
      <c r="N247" s="214" t="s">
        <v>41</v>
      </c>
      <c r="O247" s="71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7" t="s">
        <v>128</v>
      </c>
      <c r="AT247" s="217" t="s">
        <v>187</v>
      </c>
      <c r="AU247" s="217" t="s">
        <v>86</v>
      </c>
      <c r="AY247" s="17" t="s">
        <v>184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128</v>
      </c>
      <c r="BM247" s="217" t="s">
        <v>1437</v>
      </c>
    </row>
    <row r="248" spans="1:65" s="12" customFormat="1" ht="22.9" customHeight="1">
      <c r="B248" s="189"/>
      <c r="C248" s="190"/>
      <c r="D248" s="191" t="s">
        <v>75</v>
      </c>
      <c r="E248" s="203" t="s">
        <v>266</v>
      </c>
      <c r="F248" s="203" t="s">
        <v>267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SUM(P249:P265)</f>
        <v>0</v>
      </c>
      <c r="Q248" s="197"/>
      <c r="R248" s="198">
        <f>SUM(R249:R265)</f>
        <v>1.847E-2</v>
      </c>
      <c r="S248" s="197"/>
      <c r="T248" s="199">
        <f>SUM(T249:T265)</f>
        <v>2.58E-2</v>
      </c>
      <c r="AR248" s="200" t="s">
        <v>86</v>
      </c>
      <c r="AT248" s="201" t="s">
        <v>75</v>
      </c>
      <c r="AU248" s="201" t="s">
        <v>84</v>
      </c>
      <c r="AY248" s="200" t="s">
        <v>184</v>
      </c>
      <c r="BK248" s="202">
        <f>SUM(BK249:BK265)</f>
        <v>0</v>
      </c>
    </row>
    <row r="249" spans="1:65" s="2" customFormat="1" ht="21.75" customHeight="1">
      <c r="A249" s="34"/>
      <c r="B249" s="35"/>
      <c r="C249" s="205" t="s">
        <v>608</v>
      </c>
      <c r="D249" s="205" t="s">
        <v>187</v>
      </c>
      <c r="E249" s="206" t="s">
        <v>275</v>
      </c>
      <c r="F249" s="207" t="s">
        <v>276</v>
      </c>
      <c r="G249" s="208" t="s">
        <v>222</v>
      </c>
      <c r="H249" s="209">
        <v>1</v>
      </c>
      <c r="I249" s="210"/>
      <c r="J249" s="211">
        <f>ROUND(I249*H249,2)</f>
        <v>0</v>
      </c>
      <c r="K249" s="212"/>
      <c r="L249" s="39"/>
      <c r="M249" s="213" t="s">
        <v>1</v>
      </c>
      <c r="N249" s="214" t="s">
        <v>41</v>
      </c>
      <c r="O249" s="71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7" t="s">
        <v>128</v>
      </c>
      <c r="AT249" s="217" t="s">
        <v>187</v>
      </c>
      <c r="AU249" s="217" t="s">
        <v>86</v>
      </c>
      <c r="AY249" s="17" t="s">
        <v>184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128</v>
      </c>
      <c r="BM249" s="217" t="s">
        <v>1438</v>
      </c>
    </row>
    <row r="250" spans="1:65" s="13" customFormat="1" ht="11.25">
      <c r="B250" s="219"/>
      <c r="C250" s="220"/>
      <c r="D250" s="221" t="s">
        <v>193</v>
      </c>
      <c r="E250" s="222" t="s">
        <v>148</v>
      </c>
      <c r="F250" s="223" t="s">
        <v>84</v>
      </c>
      <c r="G250" s="220"/>
      <c r="H250" s="224">
        <v>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193</v>
      </c>
      <c r="AU250" s="230" t="s">
        <v>86</v>
      </c>
      <c r="AV250" s="13" t="s">
        <v>86</v>
      </c>
      <c r="AW250" s="13" t="s">
        <v>32</v>
      </c>
      <c r="AX250" s="13" t="s">
        <v>84</v>
      </c>
      <c r="AY250" s="230" t="s">
        <v>184</v>
      </c>
    </row>
    <row r="251" spans="1:65" s="2" customFormat="1" ht="21.75" customHeight="1">
      <c r="A251" s="34"/>
      <c r="B251" s="35"/>
      <c r="C251" s="231" t="s">
        <v>610</v>
      </c>
      <c r="D251" s="231" t="s">
        <v>225</v>
      </c>
      <c r="E251" s="232" t="s">
        <v>278</v>
      </c>
      <c r="F251" s="233" t="s">
        <v>279</v>
      </c>
      <c r="G251" s="234" t="s">
        <v>222</v>
      </c>
      <c r="H251" s="235">
        <v>1</v>
      </c>
      <c r="I251" s="236"/>
      <c r="J251" s="237">
        <f>ROUND(I251*H251,2)</f>
        <v>0</v>
      </c>
      <c r="K251" s="238"/>
      <c r="L251" s="239"/>
      <c r="M251" s="240" t="s">
        <v>1</v>
      </c>
      <c r="N251" s="241" t="s">
        <v>41</v>
      </c>
      <c r="O251" s="71"/>
      <c r="P251" s="215">
        <f>O251*H251</f>
        <v>0</v>
      </c>
      <c r="Q251" s="215">
        <v>1.6E-2</v>
      </c>
      <c r="R251" s="215">
        <f>Q251*H251</f>
        <v>1.6E-2</v>
      </c>
      <c r="S251" s="215">
        <v>0</v>
      </c>
      <c r="T251" s="21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280</v>
      </c>
      <c r="AT251" s="217" t="s">
        <v>225</v>
      </c>
      <c r="AU251" s="217" t="s">
        <v>86</v>
      </c>
      <c r="AY251" s="17" t="s">
        <v>184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7" t="s">
        <v>84</v>
      </c>
      <c r="BK251" s="218">
        <f>ROUND(I251*H251,2)</f>
        <v>0</v>
      </c>
      <c r="BL251" s="17" t="s">
        <v>128</v>
      </c>
      <c r="BM251" s="217" t="s">
        <v>1439</v>
      </c>
    </row>
    <row r="252" spans="1:65" s="13" customFormat="1" ht="11.25">
      <c r="B252" s="219"/>
      <c r="C252" s="220"/>
      <c r="D252" s="221" t="s">
        <v>193</v>
      </c>
      <c r="E252" s="222" t="s">
        <v>1</v>
      </c>
      <c r="F252" s="223" t="s">
        <v>148</v>
      </c>
      <c r="G252" s="220"/>
      <c r="H252" s="224">
        <v>1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193</v>
      </c>
      <c r="AU252" s="230" t="s">
        <v>86</v>
      </c>
      <c r="AV252" s="13" t="s">
        <v>86</v>
      </c>
      <c r="AW252" s="13" t="s">
        <v>32</v>
      </c>
      <c r="AX252" s="13" t="s">
        <v>84</v>
      </c>
      <c r="AY252" s="230" t="s">
        <v>184</v>
      </c>
    </row>
    <row r="253" spans="1:65" s="2" customFormat="1" ht="16.5" customHeight="1">
      <c r="A253" s="34"/>
      <c r="B253" s="35"/>
      <c r="C253" s="231" t="s">
        <v>612</v>
      </c>
      <c r="D253" s="231" t="s">
        <v>225</v>
      </c>
      <c r="E253" s="232" t="s">
        <v>283</v>
      </c>
      <c r="F253" s="233" t="s">
        <v>284</v>
      </c>
      <c r="G253" s="234" t="s">
        <v>285</v>
      </c>
      <c r="H253" s="235">
        <v>0.03</v>
      </c>
      <c r="I253" s="236"/>
      <c r="J253" s="237">
        <f>ROUND(I253*H253,2)</f>
        <v>0</v>
      </c>
      <c r="K253" s="238"/>
      <c r="L253" s="239"/>
      <c r="M253" s="240" t="s">
        <v>1</v>
      </c>
      <c r="N253" s="241" t="s">
        <v>41</v>
      </c>
      <c r="O253" s="71"/>
      <c r="P253" s="215">
        <f>O253*H253</f>
        <v>0</v>
      </c>
      <c r="Q253" s="215">
        <v>4.0000000000000001E-3</v>
      </c>
      <c r="R253" s="215">
        <f>Q253*H253</f>
        <v>1.2E-4</v>
      </c>
      <c r="S253" s="215">
        <v>0</v>
      </c>
      <c r="T253" s="21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7" t="s">
        <v>280</v>
      </c>
      <c r="AT253" s="217" t="s">
        <v>225</v>
      </c>
      <c r="AU253" s="217" t="s">
        <v>86</v>
      </c>
      <c r="AY253" s="17" t="s">
        <v>184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7" t="s">
        <v>84</v>
      </c>
      <c r="BK253" s="218">
        <f>ROUND(I253*H253,2)</f>
        <v>0</v>
      </c>
      <c r="BL253" s="17" t="s">
        <v>128</v>
      </c>
      <c r="BM253" s="217" t="s">
        <v>1440</v>
      </c>
    </row>
    <row r="254" spans="1:65" s="13" customFormat="1" ht="11.25">
      <c r="B254" s="219"/>
      <c r="C254" s="220"/>
      <c r="D254" s="221" t="s">
        <v>193</v>
      </c>
      <c r="E254" s="222" t="s">
        <v>1</v>
      </c>
      <c r="F254" s="223" t="s">
        <v>287</v>
      </c>
      <c r="G254" s="220"/>
      <c r="H254" s="224">
        <v>0.03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193</v>
      </c>
      <c r="AU254" s="230" t="s">
        <v>86</v>
      </c>
      <c r="AV254" s="13" t="s">
        <v>86</v>
      </c>
      <c r="AW254" s="13" t="s">
        <v>32</v>
      </c>
      <c r="AX254" s="13" t="s">
        <v>84</v>
      </c>
      <c r="AY254" s="230" t="s">
        <v>184</v>
      </c>
    </row>
    <row r="255" spans="1:65" s="2" customFormat="1" ht="16.5" customHeight="1">
      <c r="A255" s="34"/>
      <c r="B255" s="35"/>
      <c r="C255" s="205" t="s">
        <v>614</v>
      </c>
      <c r="D255" s="205" t="s">
        <v>187</v>
      </c>
      <c r="E255" s="206" t="s">
        <v>289</v>
      </c>
      <c r="F255" s="207" t="s">
        <v>290</v>
      </c>
      <c r="G255" s="208" t="s">
        <v>222</v>
      </c>
      <c r="H255" s="209">
        <v>1</v>
      </c>
      <c r="I255" s="210"/>
      <c r="J255" s="211">
        <f>ROUND(I255*H255,2)</f>
        <v>0</v>
      </c>
      <c r="K255" s="212"/>
      <c r="L255" s="39"/>
      <c r="M255" s="213" t="s">
        <v>1</v>
      </c>
      <c r="N255" s="214" t="s">
        <v>41</v>
      </c>
      <c r="O255" s="71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7" t="s">
        <v>128</v>
      </c>
      <c r="AT255" s="217" t="s">
        <v>187</v>
      </c>
      <c r="AU255" s="217" t="s">
        <v>86</v>
      </c>
      <c r="AY255" s="17" t="s">
        <v>184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7" t="s">
        <v>84</v>
      </c>
      <c r="BK255" s="218">
        <f>ROUND(I255*H255,2)</f>
        <v>0</v>
      </c>
      <c r="BL255" s="17" t="s">
        <v>128</v>
      </c>
      <c r="BM255" s="217" t="s">
        <v>1441</v>
      </c>
    </row>
    <row r="256" spans="1:65" s="13" customFormat="1" ht="11.25">
      <c r="B256" s="219"/>
      <c r="C256" s="220"/>
      <c r="D256" s="221" t="s">
        <v>193</v>
      </c>
      <c r="E256" s="222" t="s">
        <v>1</v>
      </c>
      <c r="F256" s="223" t="s">
        <v>148</v>
      </c>
      <c r="G256" s="220"/>
      <c r="H256" s="224">
        <v>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193</v>
      </c>
      <c r="AU256" s="230" t="s">
        <v>86</v>
      </c>
      <c r="AV256" s="13" t="s">
        <v>86</v>
      </c>
      <c r="AW256" s="13" t="s">
        <v>32</v>
      </c>
      <c r="AX256" s="13" t="s">
        <v>84</v>
      </c>
      <c r="AY256" s="230" t="s">
        <v>184</v>
      </c>
    </row>
    <row r="257" spans="1:65" s="2" customFormat="1" ht="16.5" customHeight="1">
      <c r="A257" s="34"/>
      <c r="B257" s="35"/>
      <c r="C257" s="231" t="s">
        <v>616</v>
      </c>
      <c r="D257" s="231" t="s">
        <v>225</v>
      </c>
      <c r="E257" s="232" t="s">
        <v>293</v>
      </c>
      <c r="F257" s="233" t="s">
        <v>294</v>
      </c>
      <c r="G257" s="234" t="s">
        <v>222</v>
      </c>
      <c r="H257" s="235">
        <v>1</v>
      </c>
      <c r="I257" s="236"/>
      <c r="J257" s="237">
        <f>ROUND(I257*H257,2)</f>
        <v>0</v>
      </c>
      <c r="K257" s="238"/>
      <c r="L257" s="239"/>
      <c r="M257" s="240" t="s">
        <v>1</v>
      </c>
      <c r="N257" s="241" t="s">
        <v>41</v>
      </c>
      <c r="O257" s="71"/>
      <c r="P257" s="215">
        <f>O257*H257</f>
        <v>0</v>
      </c>
      <c r="Q257" s="215">
        <v>2.2000000000000001E-3</v>
      </c>
      <c r="R257" s="215">
        <f>Q257*H257</f>
        <v>2.2000000000000001E-3</v>
      </c>
      <c r="S257" s="215">
        <v>0</v>
      </c>
      <c r="T257" s="21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7" t="s">
        <v>280</v>
      </c>
      <c r="AT257" s="217" t="s">
        <v>225</v>
      </c>
      <c r="AU257" s="217" t="s">
        <v>86</v>
      </c>
      <c r="AY257" s="17" t="s">
        <v>184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128</v>
      </c>
      <c r="BM257" s="217" t="s">
        <v>1442</v>
      </c>
    </row>
    <row r="258" spans="1:65" s="2" customFormat="1" ht="16.5" customHeight="1">
      <c r="A258" s="34"/>
      <c r="B258" s="35"/>
      <c r="C258" s="205" t="s">
        <v>618</v>
      </c>
      <c r="D258" s="205" t="s">
        <v>187</v>
      </c>
      <c r="E258" s="206" t="s">
        <v>297</v>
      </c>
      <c r="F258" s="207" t="s">
        <v>298</v>
      </c>
      <c r="G258" s="208" t="s">
        <v>222</v>
      </c>
      <c r="H258" s="209">
        <v>1</v>
      </c>
      <c r="I258" s="210"/>
      <c r="J258" s="211">
        <f>ROUND(I258*H258,2)</f>
        <v>0</v>
      </c>
      <c r="K258" s="212"/>
      <c r="L258" s="39"/>
      <c r="M258" s="213" t="s">
        <v>1</v>
      </c>
      <c r="N258" s="214" t="s">
        <v>41</v>
      </c>
      <c r="O258" s="71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128</v>
      </c>
      <c r="AT258" s="217" t="s">
        <v>187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1443</v>
      </c>
    </row>
    <row r="259" spans="1:65" s="13" customFormat="1" ht="11.25">
      <c r="B259" s="219"/>
      <c r="C259" s="220"/>
      <c r="D259" s="221" t="s">
        <v>193</v>
      </c>
      <c r="E259" s="222" t="s">
        <v>1</v>
      </c>
      <c r="F259" s="223" t="s">
        <v>148</v>
      </c>
      <c r="G259" s="220"/>
      <c r="H259" s="224">
        <v>1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193</v>
      </c>
      <c r="AU259" s="230" t="s">
        <v>86</v>
      </c>
      <c r="AV259" s="13" t="s">
        <v>86</v>
      </c>
      <c r="AW259" s="13" t="s">
        <v>32</v>
      </c>
      <c r="AX259" s="13" t="s">
        <v>84</v>
      </c>
      <c r="AY259" s="230" t="s">
        <v>184</v>
      </c>
    </row>
    <row r="260" spans="1:65" s="2" customFormat="1" ht="21.75" customHeight="1">
      <c r="A260" s="34"/>
      <c r="B260" s="35"/>
      <c r="C260" s="231" t="s">
        <v>620</v>
      </c>
      <c r="D260" s="231" t="s">
        <v>225</v>
      </c>
      <c r="E260" s="232" t="s">
        <v>301</v>
      </c>
      <c r="F260" s="233" t="s">
        <v>302</v>
      </c>
      <c r="G260" s="234" t="s">
        <v>222</v>
      </c>
      <c r="H260" s="235">
        <v>1</v>
      </c>
      <c r="I260" s="236"/>
      <c r="J260" s="237">
        <f>ROUND(I260*H260,2)</f>
        <v>0</v>
      </c>
      <c r="K260" s="238"/>
      <c r="L260" s="239"/>
      <c r="M260" s="240" t="s">
        <v>1</v>
      </c>
      <c r="N260" s="241" t="s">
        <v>41</v>
      </c>
      <c r="O260" s="71"/>
      <c r="P260" s="215">
        <f>O260*H260</f>
        <v>0</v>
      </c>
      <c r="Q260" s="215">
        <v>1.4999999999999999E-4</v>
      </c>
      <c r="R260" s="215">
        <f>Q260*H260</f>
        <v>1.4999999999999999E-4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280</v>
      </c>
      <c r="AT260" s="217" t="s">
        <v>225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1444</v>
      </c>
    </row>
    <row r="261" spans="1:65" s="2" customFormat="1" ht="16.5" customHeight="1">
      <c r="A261" s="34"/>
      <c r="B261" s="35"/>
      <c r="C261" s="205" t="s">
        <v>622</v>
      </c>
      <c r="D261" s="205" t="s">
        <v>187</v>
      </c>
      <c r="E261" s="206" t="s">
        <v>305</v>
      </c>
      <c r="F261" s="207" t="s">
        <v>306</v>
      </c>
      <c r="G261" s="208" t="s">
        <v>222</v>
      </c>
      <c r="H261" s="209">
        <v>1</v>
      </c>
      <c r="I261" s="210"/>
      <c r="J261" s="211">
        <f>ROUND(I261*H261,2)</f>
        <v>0</v>
      </c>
      <c r="K261" s="212"/>
      <c r="L261" s="39"/>
      <c r="M261" s="213" t="s">
        <v>1</v>
      </c>
      <c r="N261" s="214" t="s">
        <v>41</v>
      </c>
      <c r="O261" s="71"/>
      <c r="P261" s="215">
        <f>O261*H261</f>
        <v>0</v>
      </c>
      <c r="Q261" s="215">
        <v>0</v>
      </c>
      <c r="R261" s="215">
        <f>Q261*H261</f>
        <v>0</v>
      </c>
      <c r="S261" s="215">
        <v>1.8E-3</v>
      </c>
      <c r="T261" s="216">
        <f>S261*H261</f>
        <v>1.8E-3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7" t="s">
        <v>128</v>
      </c>
      <c r="AT261" s="217" t="s">
        <v>187</v>
      </c>
      <c r="AU261" s="217" t="s">
        <v>86</v>
      </c>
      <c r="AY261" s="17" t="s">
        <v>184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7" t="s">
        <v>84</v>
      </c>
      <c r="BK261" s="218">
        <f>ROUND(I261*H261,2)</f>
        <v>0</v>
      </c>
      <c r="BL261" s="17" t="s">
        <v>128</v>
      </c>
      <c r="BM261" s="217" t="s">
        <v>1445</v>
      </c>
    </row>
    <row r="262" spans="1:65" s="13" customFormat="1" ht="11.25">
      <c r="B262" s="219"/>
      <c r="C262" s="220"/>
      <c r="D262" s="221" t="s">
        <v>193</v>
      </c>
      <c r="E262" s="222" t="s">
        <v>1</v>
      </c>
      <c r="F262" s="223" t="s">
        <v>148</v>
      </c>
      <c r="G262" s="220"/>
      <c r="H262" s="224">
        <v>1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193</v>
      </c>
      <c r="AU262" s="230" t="s">
        <v>86</v>
      </c>
      <c r="AV262" s="13" t="s">
        <v>86</v>
      </c>
      <c r="AW262" s="13" t="s">
        <v>32</v>
      </c>
      <c r="AX262" s="13" t="s">
        <v>84</v>
      </c>
      <c r="AY262" s="230" t="s">
        <v>184</v>
      </c>
    </row>
    <row r="263" spans="1:65" s="2" customFormat="1" ht="21.75" customHeight="1">
      <c r="A263" s="34"/>
      <c r="B263" s="35"/>
      <c r="C263" s="205" t="s">
        <v>624</v>
      </c>
      <c r="D263" s="205" t="s">
        <v>187</v>
      </c>
      <c r="E263" s="206" t="s">
        <v>309</v>
      </c>
      <c r="F263" s="207" t="s">
        <v>310</v>
      </c>
      <c r="G263" s="208" t="s">
        <v>222</v>
      </c>
      <c r="H263" s="209">
        <v>1</v>
      </c>
      <c r="I263" s="210"/>
      <c r="J263" s="211">
        <f>ROUND(I263*H263,2)</f>
        <v>0</v>
      </c>
      <c r="K263" s="212"/>
      <c r="L263" s="39"/>
      <c r="M263" s="213" t="s">
        <v>1</v>
      </c>
      <c r="N263" s="214" t="s">
        <v>41</v>
      </c>
      <c r="O263" s="71"/>
      <c r="P263" s="215">
        <f>O263*H263</f>
        <v>0</v>
      </c>
      <c r="Q263" s="215">
        <v>0</v>
      </c>
      <c r="R263" s="215">
        <f>Q263*H263</f>
        <v>0</v>
      </c>
      <c r="S263" s="215">
        <v>2.4E-2</v>
      </c>
      <c r="T263" s="216">
        <f>S263*H263</f>
        <v>2.4E-2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128</v>
      </c>
      <c r="AT263" s="217" t="s">
        <v>187</v>
      </c>
      <c r="AU263" s="217" t="s">
        <v>86</v>
      </c>
      <c r="AY263" s="17" t="s">
        <v>184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128</v>
      </c>
      <c r="BM263" s="217" t="s">
        <v>1446</v>
      </c>
    </row>
    <row r="264" spans="1:65" s="13" customFormat="1" ht="11.25">
      <c r="B264" s="219"/>
      <c r="C264" s="220"/>
      <c r="D264" s="221" t="s">
        <v>193</v>
      </c>
      <c r="E264" s="222" t="s">
        <v>1</v>
      </c>
      <c r="F264" s="223" t="s">
        <v>148</v>
      </c>
      <c r="G264" s="220"/>
      <c r="H264" s="224">
        <v>1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193</v>
      </c>
      <c r="AU264" s="230" t="s">
        <v>86</v>
      </c>
      <c r="AV264" s="13" t="s">
        <v>86</v>
      </c>
      <c r="AW264" s="13" t="s">
        <v>32</v>
      </c>
      <c r="AX264" s="13" t="s">
        <v>84</v>
      </c>
      <c r="AY264" s="230" t="s">
        <v>184</v>
      </c>
    </row>
    <row r="265" spans="1:65" s="2" customFormat="1" ht="21.75" customHeight="1">
      <c r="A265" s="34"/>
      <c r="B265" s="35"/>
      <c r="C265" s="205" t="s">
        <v>626</v>
      </c>
      <c r="D265" s="205" t="s">
        <v>187</v>
      </c>
      <c r="E265" s="206" t="s">
        <v>313</v>
      </c>
      <c r="F265" s="207" t="s">
        <v>314</v>
      </c>
      <c r="G265" s="208" t="s">
        <v>243</v>
      </c>
      <c r="H265" s="209">
        <v>1.7999999999999999E-2</v>
      </c>
      <c r="I265" s="210"/>
      <c r="J265" s="211">
        <f>ROUND(I265*H265,2)</f>
        <v>0</v>
      </c>
      <c r="K265" s="212"/>
      <c r="L265" s="39"/>
      <c r="M265" s="213" t="s">
        <v>1</v>
      </c>
      <c r="N265" s="214" t="s">
        <v>41</v>
      </c>
      <c r="O265" s="71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7" t="s">
        <v>128</v>
      </c>
      <c r="AT265" s="217" t="s">
        <v>187</v>
      </c>
      <c r="AU265" s="217" t="s">
        <v>86</v>
      </c>
      <c r="AY265" s="17" t="s">
        <v>184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128</v>
      </c>
      <c r="BM265" s="217" t="s">
        <v>1447</v>
      </c>
    </row>
    <row r="266" spans="1:65" s="12" customFormat="1" ht="22.9" customHeight="1">
      <c r="B266" s="189"/>
      <c r="C266" s="190"/>
      <c r="D266" s="191" t="s">
        <v>75</v>
      </c>
      <c r="E266" s="203" t="s">
        <v>628</v>
      </c>
      <c r="F266" s="203" t="s">
        <v>629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SUM(P267:P282)</f>
        <v>0</v>
      </c>
      <c r="Q266" s="197"/>
      <c r="R266" s="198">
        <f>SUM(R267:R282)</f>
        <v>0.17610499999999998</v>
      </c>
      <c r="S266" s="197"/>
      <c r="T266" s="199">
        <f>SUM(T267:T282)</f>
        <v>0.21878299999999998</v>
      </c>
      <c r="AR266" s="200" t="s">
        <v>86</v>
      </c>
      <c r="AT266" s="201" t="s">
        <v>75</v>
      </c>
      <c r="AU266" s="201" t="s">
        <v>84</v>
      </c>
      <c r="AY266" s="200" t="s">
        <v>184</v>
      </c>
      <c r="BK266" s="202">
        <f>SUM(BK267:BK282)</f>
        <v>0</v>
      </c>
    </row>
    <row r="267" spans="1:65" s="2" customFormat="1" ht="16.5" customHeight="1">
      <c r="A267" s="34"/>
      <c r="B267" s="35"/>
      <c r="C267" s="205" t="s">
        <v>630</v>
      </c>
      <c r="D267" s="205" t="s">
        <v>187</v>
      </c>
      <c r="E267" s="206" t="s">
        <v>631</v>
      </c>
      <c r="F267" s="207" t="s">
        <v>632</v>
      </c>
      <c r="G267" s="208" t="s">
        <v>340</v>
      </c>
      <c r="H267" s="209">
        <v>9.1</v>
      </c>
      <c r="I267" s="210"/>
      <c r="J267" s="211">
        <f>ROUND(I267*H267,2)</f>
        <v>0</v>
      </c>
      <c r="K267" s="212"/>
      <c r="L267" s="39"/>
      <c r="M267" s="213" t="s">
        <v>1</v>
      </c>
      <c r="N267" s="214" t="s">
        <v>41</v>
      </c>
      <c r="O267" s="71"/>
      <c r="P267" s="215">
        <f>O267*H267</f>
        <v>0</v>
      </c>
      <c r="Q267" s="215">
        <v>0</v>
      </c>
      <c r="R267" s="215">
        <f>Q267*H267</f>
        <v>0</v>
      </c>
      <c r="S267" s="215">
        <v>3.2499999999999999E-3</v>
      </c>
      <c r="T267" s="216">
        <f>S267*H267</f>
        <v>2.9574999999999997E-2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7" t="s">
        <v>128</v>
      </c>
      <c r="AT267" s="217" t="s">
        <v>187</v>
      </c>
      <c r="AU267" s="217" t="s">
        <v>86</v>
      </c>
      <c r="AY267" s="17" t="s">
        <v>184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128</v>
      </c>
      <c r="BM267" s="217" t="s">
        <v>1448</v>
      </c>
    </row>
    <row r="268" spans="1:65" s="13" customFormat="1" ht="11.25">
      <c r="B268" s="219"/>
      <c r="C268" s="220"/>
      <c r="D268" s="221" t="s">
        <v>193</v>
      </c>
      <c r="E268" s="222" t="s">
        <v>416</v>
      </c>
      <c r="F268" s="223" t="s">
        <v>1236</v>
      </c>
      <c r="G268" s="220"/>
      <c r="H268" s="224">
        <v>9.1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193</v>
      </c>
      <c r="AU268" s="230" t="s">
        <v>86</v>
      </c>
      <c r="AV268" s="13" t="s">
        <v>86</v>
      </c>
      <c r="AW268" s="13" t="s">
        <v>32</v>
      </c>
      <c r="AX268" s="13" t="s">
        <v>84</v>
      </c>
      <c r="AY268" s="230" t="s">
        <v>184</v>
      </c>
    </row>
    <row r="269" spans="1:65" s="2" customFormat="1" ht="21.75" customHeight="1">
      <c r="A269" s="34"/>
      <c r="B269" s="35"/>
      <c r="C269" s="205" t="s">
        <v>635</v>
      </c>
      <c r="D269" s="205" t="s">
        <v>187</v>
      </c>
      <c r="E269" s="206" t="s">
        <v>636</v>
      </c>
      <c r="F269" s="207" t="s">
        <v>637</v>
      </c>
      <c r="G269" s="208" t="s">
        <v>340</v>
      </c>
      <c r="H269" s="209">
        <v>9.1</v>
      </c>
      <c r="I269" s="210"/>
      <c r="J269" s="211">
        <f>ROUND(I269*H269,2)</f>
        <v>0</v>
      </c>
      <c r="K269" s="212"/>
      <c r="L269" s="39"/>
      <c r="M269" s="213" t="s">
        <v>1</v>
      </c>
      <c r="N269" s="214" t="s">
        <v>41</v>
      </c>
      <c r="O269" s="71"/>
      <c r="P269" s="215">
        <f>O269*H269</f>
        <v>0</v>
      </c>
      <c r="Q269" s="215">
        <v>4.2999999999999999E-4</v>
      </c>
      <c r="R269" s="215">
        <f>Q269*H269</f>
        <v>3.9129999999999998E-3</v>
      </c>
      <c r="S269" s="215">
        <v>0</v>
      </c>
      <c r="T269" s="21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7" t="s">
        <v>128</v>
      </c>
      <c r="AT269" s="217" t="s">
        <v>187</v>
      </c>
      <c r="AU269" s="217" t="s">
        <v>86</v>
      </c>
      <c r="AY269" s="17" t="s">
        <v>184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84</v>
      </c>
      <c r="BK269" s="218">
        <f>ROUND(I269*H269,2)</f>
        <v>0</v>
      </c>
      <c r="BL269" s="17" t="s">
        <v>128</v>
      </c>
      <c r="BM269" s="217" t="s">
        <v>1449</v>
      </c>
    </row>
    <row r="270" spans="1:65" s="13" customFormat="1" ht="11.25">
      <c r="B270" s="219"/>
      <c r="C270" s="220"/>
      <c r="D270" s="221" t="s">
        <v>193</v>
      </c>
      <c r="E270" s="222" t="s">
        <v>1</v>
      </c>
      <c r="F270" s="223" t="s">
        <v>416</v>
      </c>
      <c r="G270" s="220"/>
      <c r="H270" s="224">
        <v>9.1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193</v>
      </c>
      <c r="AU270" s="230" t="s">
        <v>86</v>
      </c>
      <c r="AV270" s="13" t="s">
        <v>86</v>
      </c>
      <c r="AW270" s="13" t="s">
        <v>32</v>
      </c>
      <c r="AX270" s="13" t="s">
        <v>84</v>
      </c>
      <c r="AY270" s="230" t="s">
        <v>184</v>
      </c>
    </row>
    <row r="271" spans="1:65" s="2" customFormat="1" ht="33" customHeight="1">
      <c r="A271" s="34"/>
      <c r="B271" s="35"/>
      <c r="C271" s="231" t="s">
        <v>639</v>
      </c>
      <c r="D271" s="231" t="s">
        <v>225</v>
      </c>
      <c r="E271" s="232" t="s">
        <v>640</v>
      </c>
      <c r="F271" s="233" t="s">
        <v>641</v>
      </c>
      <c r="G271" s="234" t="s">
        <v>190</v>
      </c>
      <c r="H271" s="235">
        <v>1.0920000000000001</v>
      </c>
      <c r="I271" s="236"/>
      <c r="J271" s="237">
        <f>ROUND(I271*H271,2)</f>
        <v>0</v>
      </c>
      <c r="K271" s="238"/>
      <c r="L271" s="239"/>
      <c r="M271" s="240" t="s">
        <v>1</v>
      </c>
      <c r="N271" s="241" t="s">
        <v>41</v>
      </c>
      <c r="O271" s="71"/>
      <c r="P271" s="215">
        <f>O271*H271</f>
        <v>0</v>
      </c>
      <c r="Q271" s="215">
        <v>1.9199999999999998E-2</v>
      </c>
      <c r="R271" s="215">
        <f>Q271*H271</f>
        <v>2.09664E-2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280</v>
      </c>
      <c r="AT271" s="217" t="s">
        <v>225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1450</v>
      </c>
    </row>
    <row r="272" spans="1:65" s="13" customFormat="1" ht="11.25">
      <c r="B272" s="219"/>
      <c r="C272" s="220"/>
      <c r="D272" s="221" t="s">
        <v>193</v>
      </c>
      <c r="E272" s="222" t="s">
        <v>1</v>
      </c>
      <c r="F272" s="223" t="s">
        <v>643</v>
      </c>
      <c r="G272" s="220"/>
      <c r="H272" s="224">
        <v>0.91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193</v>
      </c>
      <c r="AU272" s="230" t="s">
        <v>86</v>
      </c>
      <c r="AV272" s="13" t="s">
        <v>86</v>
      </c>
      <c r="AW272" s="13" t="s">
        <v>32</v>
      </c>
      <c r="AX272" s="13" t="s">
        <v>84</v>
      </c>
      <c r="AY272" s="230" t="s">
        <v>184</v>
      </c>
    </row>
    <row r="273" spans="1:65" s="13" customFormat="1" ht="11.25">
      <c r="B273" s="219"/>
      <c r="C273" s="220"/>
      <c r="D273" s="221" t="s">
        <v>193</v>
      </c>
      <c r="E273" s="220"/>
      <c r="F273" s="223" t="s">
        <v>1239</v>
      </c>
      <c r="G273" s="220"/>
      <c r="H273" s="224">
        <v>1.0920000000000001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193</v>
      </c>
      <c r="AU273" s="230" t="s">
        <v>86</v>
      </c>
      <c r="AV273" s="13" t="s">
        <v>86</v>
      </c>
      <c r="AW273" s="13" t="s">
        <v>4</v>
      </c>
      <c r="AX273" s="13" t="s">
        <v>84</v>
      </c>
      <c r="AY273" s="230" t="s">
        <v>184</v>
      </c>
    </row>
    <row r="274" spans="1:65" s="2" customFormat="1" ht="16.5" customHeight="1">
      <c r="A274" s="34"/>
      <c r="B274" s="35"/>
      <c r="C274" s="205" t="s">
        <v>645</v>
      </c>
      <c r="D274" s="205" t="s">
        <v>187</v>
      </c>
      <c r="E274" s="206" t="s">
        <v>646</v>
      </c>
      <c r="F274" s="207" t="s">
        <v>647</v>
      </c>
      <c r="G274" s="208" t="s">
        <v>190</v>
      </c>
      <c r="H274" s="209">
        <v>5.36</v>
      </c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0</v>
      </c>
      <c r="R274" s="215">
        <f>Q274*H274</f>
        <v>0</v>
      </c>
      <c r="S274" s="215">
        <v>3.5299999999999998E-2</v>
      </c>
      <c r="T274" s="216">
        <f>S274*H274</f>
        <v>0.18920799999999999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1451</v>
      </c>
    </row>
    <row r="275" spans="1:65" s="13" customFormat="1" ht="11.25">
      <c r="B275" s="219"/>
      <c r="C275" s="220"/>
      <c r="D275" s="221" t="s">
        <v>193</v>
      </c>
      <c r="E275" s="222" t="s">
        <v>1</v>
      </c>
      <c r="F275" s="223" t="s">
        <v>137</v>
      </c>
      <c r="G275" s="220"/>
      <c r="H275" s="224">
        <v>5.36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32</v>
      </c>
      <c r="AX275" s="13" t="s">
        <v>84</v>
      </c>
      <c r="AY275" s="230" t="s">
        <v>184</v>
      </c>
    </row>
    <row r="276" spans="1:65" s="2" customFormat="1" ht="33" customHeight="1">
      <c r="A276" s="34"/>
      <c r="B276" s="35"/>
      <c r="C276" s="205" t="s">
        <v>649</v>
      </c>
      <c r="D276" s="205" t="s">
        <v>187</v>
      </c>
      <c r="E276" s="206" t="s">
        <v>650</v>
      </c>
      <c r="F276" s="207" t="s">
        <v>651</v>
      </c>
      <c r="G276" s="208" t="s">
        <v>190</v>
      </c>
      <c r="H276" s="209">
        <v>5.36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6.8900000000000003E-3</v>
      </c>
      <c r="R276" s="215">
        <f>Q276*H276</f>
        <v>3.6930400000000002E-2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1452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137</v>
      </c>
      <c r="G277" s="220"/>
      <c r="H277" s="224">
        <v>5.36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33" customHeight="1">
      <c r="A278" s="34"/>
      <c r="B278" s="35"/>
      <c r="C278" s="231" t="s">
        <v>653</v>
      </c>
      <c r="D278" s="231" t="s">
        <v>225</v>
      </c>
      <c r="E278" s="232" t="s">
        <v>640</v>
      </c>
      <c r="F278" s="233" t="s">
        <v>641</v>
      </c>
      <c r="G278" s="234" t="s">
        <v>190</v>
      </c>
      <c r="H278" s="235">
        <v>5.8959999999999999</v>
      </c>
      <c r="I278" s="236"/>
      <c r="J278" s="237">
        <f>ROUND(I278*H278,2)</f>
        <v>0</v>
      </c>
      <c r="K278" s="238"/>
      <c r="L278" s="239"/>
      <c r="M278" s="240" t="s">
        <v>1</v>
      </c>
      <c r="N278" s="241" t="s">
        <v>41</v>
      </c>
      <c r="O278" s="71"/>
      <c r="P278" s="215">
        <f>O278*H278</f>
        <v>0</v>
      </c>
      <c r="Q278" s="215">
        <v>1.9199999999999998E-2</v>
      </c>
      <c r="R278" s="215">
        <f>Q278*H278</f>
        <v>0.11320319999999999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280</v>
      </c>
      <c r="AT278" s="217" t="s">
        <v>225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1453</v>
      </c>
    </row>
    <row r="279" spans="1:65" s="13" customFormat="1" ht="11.25">
      <c r="B279" s="219"/>
      <c r="C279" s="220"/>
      <c r="D279" s="221" t="s">
        <v>193</v>
      </c>
      <c r="E279" s="220"/>
      <c r="F279" s="223" t="s">
        <v>1223</v>
      </c>
      <c r="G279" s="220"/>
      <c r="H279" s="224">
        <v>5.8959999999999999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193</v>
      </c>
      <c r="AU279" s="230" t="s">
        <v>86</v>
      </c>
      <c r="AV279" s="13" t="s">
        <v>86</v>
      </c>
      <c r="AW279" s="13" t="s">
        <v>4</v>
      </c>
      <c r="AX279" s="13" t="s">
        <v>84</v>
      </c>
      <c r="AY279" s="230" t="s">
        <v>184</v>
      </c>
    </row>
    <row r="280" spans="1:65" s="2" customFormat="1" ht="16.5" customHeight="1">
      <c r="A280" s="34"/>
      <c r="B280" s="35"/>
      <c r="C280" s="205" t="s">
        <v>655</v>
      </c>
      <c r="D280" s="205" t="s">
        <v>187</v>
      </c>
      <c r="E280" s="206" t="s">
        <v>656</v>
      </c>
      <c r="F280" s="207" t="s">
        <v>657</v>
      </c>
      <c r="G280" s="208" t="s">
        <v>340</v>
      </c>
      <c r="H280" s="209">
        <v>9.1</v>
      </c>
      <c r="I280" s="210"/>
      <c r="J280" s="211">
        <f>ROUND(I280*H280,2)</f>
        <v>0</v>
      </c>
      <c r="K280" s="212"/>
      <c r="L280" s="39"/>
      <c r="M280" s="213" t="s">
        <v>1</v>
      </c>
      <c r="N280" s="214" t="s">
        <v>41</v>
      </c>
      <c r="O280" s="71"/>
      <c r="P280" s="215">
        <f>O280*H280</f>
        <v>0</v>
      </c>
      <c r="Q280" s="215">
        <v>1.2E-4</v>
      </c>
      <c r="R280" s="215">
        <f>Q280*H280</f>
        <v>1.0920000000000001E-3</v>
      </c>
      <c r="S280" s="215">
        <v>0</v>
      </c>
      <c r="T280" s="21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128</v>
      </c>
      <c r="AT280" s="217" t="s">
        <v>187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1454</v>
      </c>
    </row>
    <row r="281" spans="1:65" s="13" customFormat="1" ht="11.25">
      <c r="B281" s="219"/>
      <c r="C281" s="220"/>
      <c r="D281" s="221" t="s">
        <v>193</v>
      </c>
      <c r="E281" s="222" t="s">
        <v>1</v>
      </c>
      <c r="F281" s="223" t="s">
        <v>416</v>
      </c>
      <c r="G281" s="220"/>
      <c r="H281" s="224">
        <v>9.1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32</v>
      </c>
      <c r="AX281" s="13" t="s">
        <v>84</v>
      </c>
      <c r="AY281" s="230" t="s">
        <v>184</v>
      </c>
    </row>
    <row r="282" spans="1:65" s="2" customFormat="1" ht="21.75" customHeight="1">
      <c r="A282" s="34"/>
      <c r="B282" s="35"/>
      <c r="C282" s="205" t="s">
        <v>659</v>
      </c>
      <c r="D282" s="205" t="s">
        <v>187</v>
      </c>
      <c r="E282" s="206" t="s">
        <v>660</v>
      </c>
      <c r="F282" s="207" t="s">
        <v>661</v>
      </c>
      <c r="G282" s="208" t="s">
        <v>564</v>
      </c>
      <c r="H282" s="256"/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1455</v>
      </c>
    </row>
    <row r="283" spans="1:65" s="12" customFormat="1" ht="22.9" customHeight="1">
      <c r="B283" s="189"/>
      <c r="C283" s="190"/>
      <c r="D283" s="191" t="s">
        <v>75</v>
      </c>
      <c r="E283" s="203" t="s">
        <v>316</v>
      </c>
      <c r="F283" s="203" t="s">
        <v>317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SUM(P284:P293)</f>
        <v>0</v>
      </c>
      <c r="Q283" s="197"/>
      <c r="R283" s="198">
        <f>SUM(R284:R293)</f>
        <v>9.2145300000000003E-3</v>
      </c>
      <c r="S283" s="197"/>
      <c r="T283" s="199">
        <f>SUM(T284:T293)</f>
        <v>4.5889499999999996E-3</v>
      </c>
      <c r="AR283" s="200" t="s">
        <v>86</v>
      </c>
      <c r="AT283" s="201" t="s">
        <v>75</v>
      </c>
      <c r="AU283" s="201" t="s">
        <v>84</v>
      </c>
      <c r="AY283" s="200" t="s">
        <v>184</v>
      </c>
      <c r="BK283" s="202">
        <f>SUM(BK284:BK293)</f>
        <v>0</v>
      </c>
    </row>
    <row r="284" spans="1:65" s="2" customFormat="1" ht="21.75" customHeight="1">
      <c r="A284" s="34"/>
      <c r="B284" s="35"/>
      <c r="C284" s="205" t="s">
        <v>663</v>
      </c>
      <c r="D284" s="205" t="s">
        <v>187</v>
      </c>
      <c r="E284" s="206" t="s">
        <v>319</v>
      </c>
      <c r="F284" s="207" t="s">
        <v>320</v>
      </c>
      <c r="G284" s="208" t="s">
        <v>190</v>
      </c>
      <c r="H284" s="209">
        <v>1.5</v>
      </c>
      <c r="I284" s="210"/>
      <c r="J284" s="211">
        <f>ROUND(I284*H284,2)</f>
        <v>0</v>
      </c>
      <c r="K284" s="212"/>
      <c r="L284" s="39"/>
      <c r="M284" s="213" t="s">
        <v>1</v>
      </c>
      <c r="N284" s="214" t="s">
        <v>41</v>
      </c>
      <c r="O284" s="71"/>
      <c r="P284" s="215">
        <f>O284*H284</f>
        <v>0</v>
      </c>
      <c r="Q284" s="215">
        <v>1.3999999999999999E-4</v>
      </c>
      <c r="R284" s="215">
        <f>Q284*H284</f>
        <v>2.0999999999999998E-4</v>
      </c>
      <c r="S284" s="215">
        <v>0</v>
      </c>
      <c r="T284" s="21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7" t="s">
        <v>128</v>
      </c>
      <c r="AT284" s="217" t="s">
        <v>187</v>
      </c>
      <c r="AU284" s="217" t="s">
        <v>86</v>
      </c>
      <c r="AY284" s="17" t="s">
        <v>184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84</v>
      </c>
      <c r="BK284" s="218">
        <f>ROUND(I284*H284,2)</f>
        <v>0</v>
      </c>
      <c r="BL284" s="17" t="s">
        <v>128</v>
      </c>
      <c r="BM284" s="217" t="s">
        <v>1456</v>
      </c>
    </row>
    <row r="285" spans="1:65" s="13" customFormat="1" ht="11.25">
      <c r="B285" s="219"/>
      <c r="C285" s="220"/>
      <c r="D285" s="221" t="s">
        <v>193</v>
      </c>
      <c r="E285" s="222" t="s">
        <v>412</v>
      </c>
      <c r="F285" s="223" t="s">
        <v>322</v>
      </c>
      <c r="G285" s="220"/>
      <c r="H285" s="224">
        <v>1.5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193</v>
      </c>
      <c r="AU285" s="230" t="s">
        <v>86</v>
      </c>
      <c r="AV285" s="13" t="s">
        <v>86</v>
      </c>
      <c r="AW285" s="13" t="s">
        <v>32</v>
      </c>
      <c r="AX285" s="13" t="s">
        <v>84</v>
      </c>
      <c r="AY285" s="230" t="s">
        <v>184</v>
      </c>
    </row>
    <row r="286" spans="1:65" s="2" customFormat="1" ht="21.75" customHeight="1">
      <c r="A286" s="34"/>
      <c r="B286" s="35"/>
      <c r="C286" s="205" t="s">
        <v>666</v>
      </c>
      <c r="D286" s="205" t="s">
        <v>187</v>
      </c>
      <c r="E286" s="206" t="s">
        <v>324</v>
      </c>
      <c r="F286" s="207" t="s">
        <v>325</v>
      </c>
      <c r="G286" s="208" t="s">
        <v>190</v>
      </c>
      <c r="H286" s="209">
        <v>1.5</v>
      </c>
      <c r="I286" s="210"/>
      <c r="J286" s="211">
        <f>ROUND(I286*H286,2)</f>
        <v>0</v>
      </c>
      <c r="K286" s="212"/>
      <c r="L286" s="39"/>
      <c r="M286" s="213" t="s">
        <v>1</v>
      </c>
      <c r="N286" s="214" t="s">
        <v>41</v>
      </c>
      <c r="O286" s="71"/>
      <c r="P286" s="215">
        <f>O286*H286</f>
        <v>0</v>
      </c>
      <c r="Q286" s="215">
        <v>1.2E-4</v>
      </c>
      <c r="R286" s="215">
        <f>Q286*H286</f>
        <v>1.8000000000000001E-4</v>
      </c>
      <c r="S286" s="215">
        <v>0</v>
      </c>
      <c r="T286" s="21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7" t="s">
        <v>128</v>
      </c>
      <c r="AT286" s="217" t="s">
        <v>187</v>
      </c>
      <c r="AU286" s="217" t="s">
        <v>86</v>
      </c>
      <c r="AY286" s="17" t="s">
        <v>184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84</v>
      </c>
      <c r="BK286" s="218">
        <f>ROUND(I286*H286,2)</f>
        <v>0</v>
      </c>
      <c r="BL286" s="17" t="s">
        <v>128</v>
      </c>
      <c r="BM286" s="217" t="s">
        <v>1457</v>
      </c>
    </row>
    <row r="287" spans="1:65" s="13" customFormat="1" ht="11.25">
      <c r="B287" s="219"/>
      <c r="C287" s="220"/>
      <c r="D287" s="221" t="s">
        <v>193</v>
      </c>
      <c r="E287" s="222" t="s">
        <v>1</v>
      </c>
      <c r="F287" s="223" t="s">
        <v>412</v>
      </c>
      <c r="G287" s="220"/>
      <c r="H287" s="224">
        <v>1.5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193</v>
      </c>
      <c r="AU287" s="230" t="s">
        <v>86</v>
      </c>
      <c r="AV287" s="13" t="s">
        <v>86</v>
      </c>
      <c r="AW287" s="13" t="s">
        <v>32</v>
      </c>
      <c r="AX287" s="13" t="s">
        <v>84</v>
      </c>
      <c r="AY287" s="230" t="s">
        <v>184</v>
      </c>
    </row>
    <row r="288" spans="1:65" s="2" customFormat="1" ht="16.5" customHeight="1">
      <c r="A288" s="34"/>
      <c r="B288" s="35"/>
      <c r="C288" s="205" t="s">
        <v>668</v>
      </c>
      <c r="D288" s="205" t="s">
        <v>187</v>
      </c>
      <c r="E288" s="206" t="s">
        <v>327</v>
      </c>
      <c r="F288" s="207" t="s">
        <v>328</v>
      </c>
      <c r="G288" s="208" t="s">
        <v>190</v>
      </c>
      <c r="H288" s="209">
        <v>29.253</v>
      </c>
      <c r="I288" s="210"/>
      <c r="J288" s="211">
        <f>ROUND(I288*H288,2)</f>
        <v>0</v>
      </c>
      <c r="K288" s="212"/>
      <c r="L288" s="39"/>
      <c r="M288" s="213" t="s">
        <v>1</v>
      </c>
      <c r="N288" s="214" t="s">
        <v>41</v>
      </c>
      <c r="O288" s="71"/>
      <c r="P288" s="215">
        <f>O288*H288</f>
        <v>0</v>
      </c>
      <c r="Q288" s="215">
        <v>1.0000000000000001E-5</v>
      </c>
      <c r="R288" s="215">
        <f>Q288*H288</f>
        <v>2.9253000000000005E-4</v>
      </c>
      <c r="S288" s="215">
        <v>1.4999999999999999E-4</v>
      </c>
      <c r="T288" s="216">
        <f>S288*H288</f>
        <v>4.3879499999999998E-3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7" t="s">
        <v>128</v>
      </c>
      <c r="AT288" s="217" t="s">
        <v>187</v>
      </c>
      <c r="AU288" s="217" t="s">
        <v>86</v>
      </c>
      <c r="AY288" s="17" t="s">
        <v>184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7" t="s">
        <v>84</v>
      </c>
      <c r="BK288" s="218">
        <f>ROUND(I288*H288,2)</f>
        <v>0</v>
      </c>
      <c r="BL288" s="17" t="s">
        <v>128</v>
      </c>
      <c r="BM288" s="217" t="s">
        <v>1458</v>
      </c>
    </row>
    <row r="289" spans="1:65" s="13" customFormat="1" ht="11.25">
      <c r="B289" s="219"/>
      <c r="C289" s="220"/>
      <c r="D289" s="221" t="s">
        <v>193</v>
      </c>
      <c r="E289" s="222" t="s">
        <v>1</v>
      </c>
      <c r="F289" s="223" t="s">
        <v>1248</v>
      </c>
      <c r="G289" s="220"/>
      <c r="H289" s="224">
        <v>29.253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193</v>
      </c>
      <c r="AU289" s="230" t="s">
        <v>86</v>
      </c>
      <c r="AV289" s="13" t="s">
        <v>86</v>
      </c>
      <c r="AW289" s="13" t="s">
        <v>32</v>
      </c>
      <c r="AX289" s="13" t="s">
        <v>84</v>
      </c>
      <c r="AY289" s="230" t="s">
        <v>184</v>
      </c>
    </row>
    <row r="290" spans="1:65" s="2" customFormat="1" ht="16.5" customHeight="1">
      <c r="A290" s="34"/>
      <c r="B290" s="35"/>
      <c r="C290" s="205" t="s">
        <v>670</v>
      </c>
      <c r="D290" s="205" t="s">
        <v>187</v>
      </c>
      <c r="E290" s="206" t="s">
        <v>332</v>
      </c>
      <c r="F290" s="207" t="s">
        <v>333</v>
      </c>
      <c r="G290" s="208" t="s">
        <v>190</v>
      </c>
      <c r="H290" s="209">
        <v>1.34</v>
      </c>
      <c r="I290" s="210"/>
      <c r="J290" s="211">
        <f>ROUND(I290*H290,2)</f>
        <v>0</v>
      </c>
      <c r="K290" s="212"/>
      <c r="L290" s="39"/>
      <c r="M290" s="213" t="s">
        <v>1</v>
      </c>
      <c r="N290" s="214" t="s">
        <v>41</v>
      </c>
      <c r="O290" s="71"/>
      <c r="P290" s="215">
        <f>O290*H290</f>
        <v>0</v>
      </c>
      <c r="Q290" s="215">
        <v>0</v>
      </c>
      <c r="R290" s="215">
        <f>Q290*H290</f>
        <v>0</v>
      </c>
      <c r="S290" s="215">
        <v>1.4999999999999999E-4</v>
      </c>
      <c r="T290" s="216">
        <f>S290*H290</f>
        <v>2.0100000000000001E-4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7" t="s">
        <v>128</v>
      </c>
      <c r="AT290" s="217" t="s">
        <v>187</v>
      </c>
      <c r="AU290" s="217" t="s">
        <v>86</v>
      </c>
      <c r="AY290" s="17" t="s">
        <v>184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128</v>
      </c>
      <c r="BM290" s="217" t="s">
        <v>1459</v>
      </c>
    </row>
    <row r="291" spans="1:65" s="13" customFormat="1" ht="11.25">
      <c r="B291" s="219"/>
      <c r="C291" s="220"/>
      <c r="D291" s="221" t="s">
        <v>193</v>
      </c>
      <c r="E291" s="222" t="s">
        <v>1</v>
      </c>
      <c r="F291" s="223" t="s">
        <v>149</v>
      </c>
      <c r="G291" s="220"/>
      <c r="H291" s="224">
        <v>1.34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193</v>
      </c>
      <c r="AU291" s="230" t="s">
        <v>86</v>
      </c>
      <c r="AV291" s="13" t="s">
        <v>86</v>
      </c>
      <c r="AW291" s="13" t="s">
        <v>32</v>
      </c>
      <c r="AX291" s="13" t="s">
        <v>84</v>
      </c>
      <c r="AY291" s="230" t="s">
        <v>184</v>
      </c>
    </row>
    <row r="292" spans="1:65" s="2" customFormat="1" ht="21.75" customHeight="1">
      <c r="A292" s="34"/>
      <c r="B292" s="35"/>
      <c r="C292" s="205" t="s">
        <v>672</v>
      </c>
      <c r="D292" s="205" t="s">
        <v>187</v>
      </c>
      <c r="E292" s="206" t="s">
        <v>1250</v>
      </c>
      <c r="F292" s="207" t="s">
        <v>1251</v>
      </c>
      <c r="G292" s="208" t="s">
        <v>190</v>
      </c>
      <c r="H292" s="209">
        <v>11.85</v>
      </c>
      <c r="I292" s="210"/>
      <c r="J292" s="211">
        <f>ROUND(I292*H292,2)</f>
        <v>0</v>
      </c>
      <c r="K292" s="212"/>
      <c r="L292" s="39"/>
      <c r="M292" s="213" t="s">
        <v>1</v>
      </c>
      <c r="N292" s="214" t="s">
        <v>41</v>
      </c>
      <c r="O292" s="71"/>
      <c r="P292" s="215">
        <f>O292*H292</f>
        <v>0</v>
      </c>
      <c r="Q292" s="215">
        <v>7.2000000000000005E-4</v>
      </c>
      <c r="R292" s="215">
        <f>Q292*H292</f>
        <v>8.5319999999999997E-3</v>
      </c>
      <c r="S292" s="215">
        <v>0</v>
      </c>
      <c r="T292" s="21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7" t="s">
        <v>128</v>
      </c>
      <c r="AT292" s="217" t="s">
        <v>187</v>
      </c>
      <c r="AU292" s="217" t="s">
        <v>86</v>
      </c>
      <c r="AY292" s="17" t="s">
        <v>184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84</v>
      </c>
      <c r="BK292" s="218">
        <f>ROUND(I292*H292,2)</f>
        <v>0</v>
      </c>
      <c r="BL292" s="17" t="s">
        <v>128</v>
      </c>
      <c r="BM292" s="217" t="s">
        <v>1460</v>
      </c>
    </row>
    <row r="293" spans="1:65" s="13" customFormat="1" ht="11.25">
      <c r="B293" s="219"/>
      <c r="C293" s="220"/>
      <c r="D293" s="221" t="s">
        <v>193</v>
      </c>
      <c r="E293" s="222" t="s">
        <v>1</v>
      </c>
      <c r="F293" s="223" t="s">
        <v>1143</v>
      </c>
      <c r="G293" s="220"/>
      <c r="H293" s="224">
        <v>11.85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193</v>
      </c>
      <c r="AU293" s="230" t="s">
        <v>86</v>
      </c>
      <c r="AV293" s="13" t="s">
        <v>86</v>
      </c>
      <c r="AW293" s="13" t="s">
        <v>32</v>
      </c>
      <c r="AX293" s="13" t="s">
        <v>84</v>
      </c>
      <c r="AY293" s="230" t="s">
        <v>184</v>
      </c>
    </row>
    <row r="294" spans="1:65" s="12" customFormat="1" ht="22.9" customHeight="1">
      <c r="B294" s="189"/>
      <c r="C294" s="190"/>
      <c r="D294" s="191" t="s">
        <v>75</v>
      </c>
      <c r="E294" s="203" t="s">
        <v>335</v>
      </c>
      <c r="F294" s="203" t="s">
        <v>336</v>
      </c>
      <c r="G294" s="190"/>
      <c r="H294" s="190"/>
      <c r="I294" s="193"/>
      <c r="J294" s="204">
        <f>BK294</f>
        <v>0</v>
      </c>
      <c r="K294" s="190"/>
      <c r="L294" s="195"/>
      <c r="M294" s="196"/>
      <c r="N294" s="197"/>
      <c r="O294" s="197"/>
      <c r="P294" s="198">
        <f>SUM(P295:P310)</f>
        <v>0</v>
      </c>
      <c r="Q294" s="197"/>
      <c r="R294" s="198">
        <f>SUM(R295:R310)</f>
        <v>1.1953499999999999E-2</v>
      </c>
      <c r="S294" s="197"/>
      <c r="T294" s="199">
        <f>SUM(T295:T310)</f>
        <v>0</v>
      </c>
      <c r="AR294" s="200" t="s">
        <v>86</v>
      </c>
      <c r="AT294" s="201" t="s">
        <v>75</v>
      </c>
      <c r="AU294" s="201" t="s">
        <v>84</v>
      </c>
      <c r="AY294" s="200" t="s">
        <v>184</v>
      </c>
      <c r="BK294" s="202">
        <f>SUM(BK295:BK310)</f>
        <v>0</v>
      </c>
    </row>
    <row r="295" spans="1:65" s="2" customFormat="1" ht="16.5" customHeight="1">
      <c r="A295" s="34"/>
      <c r="B295" s="35"/>
      <c r="C295" s="205" t="s">
        <v>674</v>
      </c>
      <c r="D295" s="205" t="s">
        <v>187</v>
      </c>
      <c r="E295" s="206" t="s">
        <v>338</v>
      </c>
      <c r="F295" s="207" t="s">
        <v>1253</v>
      </c>
      <c r="G295" s="208" t="s">
        <v>340</v>
      </c>
      <c r="H295" s="209">
        <v>6.6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1.0000000000000001E-5</v>
      </c>
      <c r="R295" s="215">
        <f>Q295*H295</f>
        <v>6.6000000000000005E-5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1461</v>
      </c>
    </row>
    <row r="296" spans="1:65" s="13" customFormat="1" ht="11.25">
      <c r="B296" s="219"/>
      <c r="C296" s="220"/>
      <c r="D296" s="221" t="s">
        <v>193</v>
      </c>
      <c r="E296" s="222" t="s">
        <v>1</v>
      </c>
      <c r="F296" s="223" t="s">
        <v>1255</v>
      </c>
      <c r="G296" s="220"/>
      <c r="H296" s="224">
        <v>6.6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16.5" customHeight="1">
      <c r="A297" s="34"/>
      <c r="B297" s="35"/>
      <c r="C297" s="205" t="s">
        <v>676</v>
      </c>
      <c r="D297" s="205" t="s">
        <v>187</v>
      </c>
      <c r="E297" s="206" t="s">
        <v>344</v>
      </c>
      <c r="F297" s="207" t="s">
        <v>345</v>
      </c>
      <c r="G297" s="208" t="s">
        <v>190</v>
      </c>
      <c r="H297" s="209">
        <v>5.36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1462</v>
      </c>
    </row>
    <row r="298" spans="1:65" s="13" customFormat="1" ht="11.25">
      <c r="B298" s="219"/>
      <c r="C298" s="220"/>
      <c r="D298" s="221" t="s">
        <v>193</v>
      </c>
      <c r="E298" s="222" t="s">
        <v>1</v>
      </c>
      <c r="F298" s="223" t="s">
        <v>137</v>
      </c>
      <c r="G298" s="220"/>
      <c r="H298" s="224">
        <v>5.36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2" customFormat="1" ht="16.5" customHeight="1">
      <c r="A299" s="34"/>
      <c r="B299" s="35"/>
      <c r="C299" s="231" t="s">
        <v>679</v>
      </c>
      <c r="D299" s="231" t="s">
        <v>225</v>
      </c>
      <c r="E299" s="232" t="s">
        <v>348</v>
      </c>
      <c r="F299" s="233" t="s">
        <v>349</v>
      </c>
      <c r="G299" s="234" t="s">
        <v>190</v>
      </c>
      <c r="H299" s="235">
        <v>5.6280000000000001</v>
      </c>
      <c r="I299" s="236"/>
      <c r="J299" s="237">
        <f>ROUND(I299*H299,2)</f>
        <v>0</v>
      </c>
      <c r="K299" s="238"/>
      <c r="L299" s="239"/>
      <c r="M299" s="240" t="s">
        <v>1</v>
      </c>
      <c r="N299" s="241" t="s">
        <v>41</v>
      </c>
      <c r="O299" s="71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7" t="s">
        <v>280</v>
      </c>
      <c r="AT299" s="217" t="s">
        <v>225</v>
      </c>
      <c r="AU299" s="217" t="s">
        <v>86</v>
      </c>
      <c r="AY299" s="17" t="s">
        <v>184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84</v>
      </c>
      <c r="BK299" s="218">
        <f>ROUND(I299*H299,2)</f>
        <v>0</v>
      </c>
      <c r="BL299" s="17" t="s">
        <v>128</v>
      </c>
      <c r="BM299" s="217" t="s">
        <v>1463</v>
      </c>
    </row>
    <row r="300" spans="1:65" s="13" customFormat="1" ht="11.25">
      <c r="B300" s="219"/>
      <c r="C300" s="220"/>
      <c r="D300" s="221" t="s">
        <v>193</v>
      </c>
      <c r="E300" s="220"/>
      <c r="F300" s="223" t="s">
        <v>1258</v>
      </c>
      <c r="G300" s="220"/>
      <c r="H300" s="224">
        <v>5.6280000000000001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193</v>
      </c>
      <c r="AU300" s="230" t="s">
        <v>86</v>
      </c>
      <c r="AV300" s="13" t="s">
        <v>86</v>
      </c>
      <c r="AW300" s="13" t="s">
        <v>4</v>
      </c>
      <c r="AX300" s="13" t="s">
        <v>84</v>
      </c>
      <c r="AY300" s="230" t="s">
        <v>184</v>
      </c>
    </row>
    <row r="301" spans="1:65" s="2" customFormat="1" ht="21.75" customHeight="1">
      <c r="A301" s="34"/>
      <c r="B301" s="35"/>
      <c r="C301" s="205" t="s">
        <v>682</v>
      </c>
      <c r="D301" s="205" t="s">
        <v>187</v>
      </c>
      <c r="E301" s="206" t="s">
        <v>353</v>
      </c>
      <c r="F301" s="207" t="s">
        <v>354</v>
      </c>
      <c r="G301" s="208" t="s">
        <v>190</v>
      </c>
      <c r="H301" s="209">
        <v>2.96</v>
      </c>
      <c r="I301" s="210"/>
      <c r="J301" s="211">
        <f>ROUND(I301*H301,2)</f>
        <v>0</v>
      </c>
      <c r="K301" s="212"/>
      <c r="L301" s="39"/>
      <c r="M301" s="213" t="s">
        <v>1</v>
      </c>
      <c r="N301" s="214" t="s">
        <v>41</v>
      </c>
      <c r="O301" s="71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7" t="s">
        <v>128</v>
      </c>
      <c r="AT301" s="217" t="s">
        <v>187</v>
      </c>
      <c r="AU301" s="217" t="s">
        <v>86</v>
      </c>
      <c r="AY301" s="17" t="s">
        <v>184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84</v>
      </c>
      <c r="BK301" s="218">
        <f>ROUND(I301*H301,2)</f>
        <v>0</v>
      </c>
      <c r="BL301" s="17" t="s">
        <v>128</v>
      </c>
      <c r="BM301" s="217" t="s">
        <v>1464</v>
      </c>
    </row>
    <row r="302" spans="1:65" s="13" customFormat="1" ht="11.25">
      <c r="B302" s="219"/>
      <c r="C302" s="220"/>
      <c r="D302" s="221" t="s">
        <v>193</v>
      </c>
      <c r="E302" s="222" t="s">
        <v>143</v>
      </c>
      <c r="F302" s="223" t="s">
        <v>1260</v>
      </c>
      <c r="G302" s="220"/>
      <c r="H302" s="224">
        <v>2.96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193</v>
      </c>
      <c r="AU302" s="230" t="s">
        <v>86</v>
      </c>
      <c r="AV302" s="13" t="s">
        <v>86</v>
      </c>
      <c r="AW302" s="13" t="s">
        <v>32</v>
      </c>
      <c r="AX302" s="13" t="s">
        <v>84</v>
      </c>
      <c r="AY302" s="230" t="s">
        <v>184</v>
      </c>
    </row>
    <row r="303" spans="1:65" s="2" customFormat="1" ht="16.5" customHeight="1">
      <c r="A303" s="34"/>
      <c r="B303" s="35"/>
      <c r="C303" s="231" t="s">
        <v>685</v>
      </c>
      <c r="D303" s="231" t="s">
        <v>225</v>
      </c>
      <c r="E303" s="232" t="s">
        <v>348</v>
      </c>
      <c r="F303" s="233" t="s">
        <v>349</v>
      </c>
      <c r="G303" s="234" t="s">
        <v>190</v>
      </c>
      <c r="H303" s="235">
        <v>3.1080000000000001</v>
      </c>
      <c r="I303" s="236"/>
      <c r="J303" s="237">
        <f>ROUND(I303*H303,2)</f>
        <v>0</v>
      </c>
      <c r="K303" s="238"/>
      <c r="L303" s="239"/>
      <c r="M303" s="240" t="s">
        <v>1</v>
      </c>
      <c r="N303" s="241" t="s">
        <v>41</v>
      </c>
      <c r="O303" s="71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7" t="s">
        <v>280</v>
      </c>
      <c r="AT303" s="217" t="s">
        <v>225</v>
      </c>
      <c r="AU303" s="217" t="s">
        <v>86</v>
      </c>
      <c r="AY303" s="17" t="s">
        <v>184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7" t="s">
        <v>84</v>
      </c>
      <c r="BK303" s="218">
        <f>ROUND(I303*H303,2)</f>
        <v>0</v>
      </c>
      <c r="BL303" s="17" t="s">
        <v>128</v>
      </c>
      <c r="BM303" s="217" t="s">
        <v>1465</v>
      </c>
    </row>
    <row r="304" spans="1:65" s="13" customFormat="1" ht="11.25">
      <c r="B304" s="219"/>
      <c r="C304" s="220"/>
      <c r="D304" s="221" t="s">
        <v>193</v>
      </c>
      <c r="E304" s="220"/>
      <c r="F304" s="223" t="s">
        <v>1262</v>
      </c>
      <c r="G304" s="220"/>
      <c r="H304" s="224">
        <v>3.1080000000000001</v>
      </c>
      <c r="I304" s="225"/>
      <c r="J304" s="220"/>
      <c r="K304" s="220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193</v>
      </c>
      <c r="AU304" s="230" t="s">
        <v>86</v>
      </c>
      <c r="AV304" s="13" t="s">
        <v>86</v>
      </c>
      <c r="AW304" s="13" t="s">
        <v>4</v>
      </c>
      <c r="AX304" s="13" t="s">
        <v>84</v>
      </c>
      <c r="AY304" s="230" t="s">
        <v>184</v>
      </c>
    </row>
    <row r="305" spans="1:65" s="2" customFormat="1" ht="21.75" customHeight="1">
      <c r="A305" s="34"/>
      <c r="B305" s="35"/>
      <c r="C305" s="205" t="s">
        <v>687</v>
      </c>
      <c r="D305" s="205" t="s">
        <v>187</v>
      </c>
      <c r="E305" s="206" t="s">
        <v>1263</v>
      </c>
      <c r="F305" s="207" t="s">
        <v>1264</v>
      </c>
      <c r="G305" s="208" t="s">
        <v>190</v>
      </c>
      <c r="H305" s="209">
        <v>11.85</v>
      </c>
      <c r="I305" s="210"/>
      <c r="J305" s="211">
        <f>ROUND(I305*H305,2)</f>
        <v>0</v>
      </c>
      <c r="K305" s="212"/>
      <c r="L305" s="39"/>
      <c r="M305" s="213" t="s">
        <v>1</v>
      </c>
      <c r="N305" s="214" t="s">
        <v>41</v>
      </c>
      <c r="O305" s="71"/>
      <c r="P305" s="215">
        <f>O305*H305</f>
        <v>0</v>
      </c>
      <c r="Q305" s="215">
        <v>2.0000000000000001E-4</v>
      </c>
      <c r="R305" s="215">
        <f>Q305*H305</f>
        <v>2.3700000000000001E-3</v>
      </c>
      <c r="S305" s="215">
        <v>0</v>
      </c>
      <c r="T305" s="21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7" t="s">
        <v>128</v>
      </c>
      <c r="AT305" s="217" t="s">
        <v>187</v>
      </c>
      <c r="AU305" s="217" t="s">
        <v>86</v>
      </c>
      <c r="AY305" s="17" t="s">
        <v>184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7" t="s">
        <v>84</v>
      </c>
      <c r="BK305" s="218">
        <f>ROUND(I305*H305,2)</f>
        <v>0</v>
      </c>
      <c r="BL305" s="17" t="s">
        <v>128</v>
      </c>
      <c r="BM305" s="217" t="s">
        <v>1466</v>
      </c>
    </row>
    <row r="306" spans="1:65" s="13" customFormat="1" ht="11.25">
      <c r="B306" s="219"/>
      <c r="C306" s="220"/>
      <c r="D306" s="221" t="s">
        <v>193</v>
      </c>
      <c r="E306" s="222" t="s">
        <v>1143</v>
      </c>
      <c r="F306" s="223" t="s">
        <v>1467</v>
      </c>
      <c r="G306" s="220"/>
      <c r="H306" s="224">
        <v>11.85</v>
      </c>
      <c r="I306" s="225"/>
      <c r="J306" s="220"/>
      <c r="K306" s="220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193</v>
      </c>
      <c r="AU306" s="230" t="s">
        <v>86</v>
      </c>
      <c r="AV306" s="13" t="s">
        <v>86</v>
      </c>
      <c r="AW306" s="13" t="s">
        <v>32</v>
      </c>
      <c r="AX306" s="13" t="s">
        <v>84</v>
      </c>
      <c r="AY306" s="230" t="s">
        <v>184</v>
      </c>
    </row>
    <row r="307" spans="1:65" s="2" customFormat="1" ht="21.75" customHeight="1">
      <c r="A307" s="34"/>
      <c r="B307" s="35"/>
      <c r="C307" s="205" t="s">
        <v>1267</v>
      </c>
      <c r="D307" s="205" t="s">
        <v>187</v>
      </c>
      <c r="E307" s="206" t="s">
        <v>361</v>
      </c>
      <c r="F307" s="207" t="s">
        <v>362</v>
      </c>
      <c r="G307" s="208" t="s">
        <v>190</v>
      </c>
      <c r="H307" s="209">
        <v>20.25</v>
      </c>
      <c r="I307" s="210"/>
      <c r="J307" s="211">
        <f>ROUND(I307*H307,2)</f>
        <v>0</v>
      </c>
      <c r="K307" s="212"/>
      <c r="L307" s="39"/>
      <c r="M307" s="213" t="s">
        <v>1</v>
      </c>
      <c r="N307" s="214" t="s">
        <v>41</v>
      </c>
      <c r="O307" s="71"/>
      <c r="P307" s="215">
        <f>O307*H307</f>
        <v>0</v>
      </c>
      <c r="Q307" s="215">
        <v>2.1000000000000001E-4</v>
      </c>
      <c r="R307" s="215">
        <f>Q307*H307</f>
        <v>4.2525000000000002E-3</v>
      </c>
      <c r="S307" s="215">
        <v>0</v>
      </c>
      <c r="T307" s="21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7" t="s">
        <v>128</v>
      </c>
      <c r="AT307" s="217" t="s">
        <v>187</v>
      </c>
      <c r="AU307" s="217" t="s">
        <v>86</v>
      </c>
      <c r="AY307" s="17" t="s">
        <v>184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7" t="s">
        <v>84</v>
      </c>
      <c r="BK307" s="218">
        <f>ROUND(I307*H307,2)</f>
        <v>0</v>
      </c>
      <c r="BL307" s="17" t="s">
        <v>128</v>
      </c>
      <c r="BM307" s="217" t="s">
        <v>1468</v>
      </c>
    </row>
    <row r="308" spans="1:65" s="13" customFormat="1" ht="11.25">
      <c r="B308" s="219"/>
      <c r="C308" s="220"/>
      <c r="D308" s="221" t="s">
        <v>193</v>
      </c>
      <c r="E308" s="222" t="s">
        <v>140</v>
      </c>
      <c r="F308" s="223" t="s">
        <v>1269</v>
      </c>
      <c r="G308" s="220"/>
      <c r="H308" s="224">
        <v>20.25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193</v>
      </c>
      <c r="AU308" s="230" t="s">
        <v>86</v>
      </c>
      <c r="AV308" s="13" t="s">
        <v>86</v>
      </c>
      <c r="AW308" s="13" t="s">
        <v>32</v>
      </c>
      <c r="AX308" s="13" t="s">
        <v>84</v>
      </c>
      <c r="AY308" s="230" t="s">
        <v>184</v>
      </c>
    </row>
    <row r="309" spans="1:65" s="2" customFormat="1" ht="21.75" customHeight="1">
      <c r="A309" s="34"/>
      <c r="B309" s="35"/>
      <c r="C309" s="205" t="s">
        <v>1270</v>
      </c>
      <c r="D309" s="205" t="s">
        <v>187</v>
      </c>
      <c r="E309" s="206" t="s">
        <v>365</v>
      </c>
      <c r="F309" s="207" t="s">
        <v>366</v>
      </c>
      <c r="G309" s="208" t="s">
        <v>190</v>
      </c>
      <c r="H309" s="209">
        <v>20.25</v>
      </c>
      <c r="I309" s="210"/>
      <c r="J309" s="211">
        <f>ROUND(I309*H309,2)</f>
        <v>0</v>
      </c>
      <c r="K309" s="212"/>
      <c r="L309" s="39"/>
      <c r="M309" s="213" t="s">
        <v>1</v>
      </c>
      <c r="N309" s="214" t="s">
        <v>41</v>
      </c>
      <c r="O309" s="71"/>
      <c r="P309" s="215">
        <f>O309*H309</f>
        <v>0</v>
      </c>
      <c r="Q309" s="215">
        <v>2.5999999999999998E-4</v>
      </c>
      <c r="R309" s="215">
        <f>Q309*H309</f>
        <v>5.2649999999999997E-3</v>
      </c>
      <c r="S309" s="215">
        <v>0</v>
      </c>
      <c r="T309" s="21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7" t="s">
        <v>128</v>
      </c>
      <c r="AT309" s="217" t="s">
        <v>187</v>
      </c>
      <c r="AU309" s="217" t="s">
        <v>86</v>
      </c>
      <c r="AY309" s="17" t="s">
        <v>184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7" t="s">
        <v>84</v>
      </c>
      <c r="BK309" s="218">
        <f>ROUND(I309*H309,2)</f>
        <v>0</v>
      </c>
      <c r="BL309" s="17" t="s">
        <v>128</v>
      </c>
      <c r="BM309" s="217" t="s">
        <v>1469</v>
      </c>
    </row>
    <row r="310" spans="1:65" s="13" customFormat="1" ht="11.25">
      <c r="B310" s="219"/>
      <c r="C310" s="220"/>
      <c r="D310" s="221" t="s">
        <v>193</v>
      </c>
      <c r="E310" s="222" t="s">
        <v>1</v>
      </c>
      <c r="F310" s="223" t="s">
        <v>140</v>
      </c>
      <c r="G310" s="220"/>
      <c r="H310" s="224">
        <v>20.25</v>
      </c>
      <c r="I310" s="225"/>
      <c r="J310" s="220"/>
      <c r="K310" s="220"/>
      <c r="L310" s="226"/>
      <c r="M310" s="242"/>
      <c r="N310" s="243"/>
      <c r="O310" s="243"/>
      <c r="P310" s="243"/>
      <c r="Q310" s="243"/>
      <c r="R310" s="243"/>
      <c r="S310" s="243"/>
      <c r="T310" s="244"/>
      <c r="AT310" s="230" t="s">
        <v>193</v>
      </c>
      <c r="AU310" s="230" t="s">
        <v>86</v>
      </c>
      <c r="AV310" s="13" t="s">
        <v>86</v>
      </c>
      <c r="AW310" s="13" t="s">
        <v>32</v>
      </c>
      <c r="AX310" s="13" t="s">
        <v>84</v>
      </c>
      <c r="AY310" s="230" t="s">
        <v>184</v>
      </c>
    </row>
    <row r="311" spans="1:65" s="2" customFormat="1" ht="6.95" customHeight="1">
      <c r="A311" s="34"/>
      <c r="B311" s="54"/>
      <c r="C311" s="55"/>
      <c r="D311" s="55"/>
      <c r="E311" s="55"/>
      <c r="F311" s="55"/>
      <c r="G311" s="55"/>
      <c r="H311" s="55"/>
      <c r="I311" s="153"/>
      <c r="J311" s="55"/>
      <c r="K311" s="55"/>
      <c r="L311" s="39"/>
      <c r="M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</sheetData>
  <sheetProtection algorithmName="SHA-512" hashValue="tdmf9t9yuB3uuUswX0qcJYDHTIqzGHHgdDkyFbI1W/urOlI/yLc2dUFoqG5CsKVlttrzWcmCu5rKpEPkQi9rYg==" saltValue="7QvShrZ3VOFMkF0b/WRmL5eGndn+54QWva7Os19jOiFOkYJ7UcGGCh9Hg7RP6yqzaa4PhuIKH1EJs4zCTj9sBw==" spinCount="100000" sheet="1" objects="1" scenarios="1" formatColumns="0" formatRows="0" autoFilter="0"/>
  <autoFilter ref="C129:K310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119</v>
      </c>
      <c r="AZ2" s="109" t="s">
        <v>149</v>
      </c>
      <c r="BA2" s="109" t="s">
        <v>150</v>
      </c>
      <c r="BB2" s="109" t="s">
        <v>1</v>
      </c>
      <c r="BC2" s="109" t="s">
        <v>1134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137</v>
      </c>
      <c r="BA3" s="109" t="s">
        <v>138</v>
      </c>
      <c r="BB3" s="109" t="s">
        <v>1</v>
      </c>
      <c r="BC3" s="109" t="s">
        <v>1132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1470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1471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148</v>
      </c>
      <c r="BA6" s="109" t="s">
        <v>148</v>
      </c>
      <c r="BB6" s="109" t="s">
        <v>1</v>
      </c>
      <c r="BC6" s="109" t="s">
        <v>84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140</v>
      </c>
      <c r="BA7" s="109" t="s">
        <v>140</v>
      </c>
      <c r="BB7" s="109" t="s">
        <v>1</v>
      </c>
      <c r="BC7" s="109" t="s">
        <v>1472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hidden="1" customHeight="1">
      <c r="A9" s="34"/>
      <c r="B9" s="39"/>
      <c r="C9" s="34"/>
      <c r="D9" s="34"/>
      <c r="E9" s="329" t="s">
        <v>1473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ROUND((SUM(BE125:BE207)),  2)</f>
        <v>0</v>
      </c>
      <c r="G33" s="34"/>
      <c r="H33" s="34"/>
      <c r="I33" s="132">
        <v>0.21</v>
      </c>
      <c r="J33" s="131">
        <f>ROUND(((SUM(BE125:BE207))*I33),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ROUND((SUM(BF125:BF207)),  2)</f>
        <v>0</v>
      </c>
      <c r="G34" s="34"/>
      <c r="H34" s="34"/>
      <c r="I34" s="132">
        <v>0.15</v>
      </c>
      <c r="J34" s="131">
        <f>ROUND(((SUM(BF125:BF207))*I34),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ROUND((SUM(BG125:BG207)),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ROUND((SUM(BH125:BH207)),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ROUND((SUM(BI125:BI207)),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12 - 1.12 Sprcha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J126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J127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162</v>
      </c>
      <c r="E99" s="172"/>
      <c r="F99" s="172"/>
      <c r="G99" s="172"/>
      <c r="H99" s="172"/>
      <c r="I99" s="173"/>
      <c r="J99" s="174">
        <f>J149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163</v>
      </c>
      <c r="E100" s="172"/>
      <c r="F100" s="172"/>
      <c r="G100" s="172"/>
      <c r="H100" s="172"/>
      <c r="I100" s="173"/>
      <c r="J100" s="174">
        <f>J156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164</v>
      </c>
      <c r="E101" s="172"/>
      <c r="F101" s="172"/>
      <c r="G101" s="172"/>
      <c r="H101" s="172"/>
      <c r="I101" s="173"/>
      <c r="J101" s="174">
        <f>J164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165</v>
      </c>
      <c r="E102" s="165"/>
      <c r="F102" s="165"/>
      <c r="G102" s="165"/>
      <c r="H102" s="165"/>
      <c r="I102" s="166"/>
      <c r="J102" s="167">
        <f>J166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166</v>
      </c>
      <c r="E103" s="172"/>
      <c r="F103" s="172"/>
      <c r="G103" s="172"/>
      <c r="H103" s="172"/>
      <c r="I103" s="173"/>
      <c r="J103" s="174">
        <f>J167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167</v>
      </c>
      <c r="E104" s="172"/>
      <c r="F104" s="172"/>
      <c r="G104" s="172"/>
      <c r="H104" s="172"/>
      <c r="I104" s="173"/>
      <c r="J104" s="174">
        <f>J185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168</v>
      </c>
      <c r="E105" s="172"/>
      <c r="F105" s="172"/>
      <c r="G105" s="172"/>
      <c r="H105" s="172"/>
      <c r="I105" s="173"/>
      <c r="J105" s="174">
        <f>J190</f>
        <v>0</v>
      </c>
      <c r="K105" s="170"/>
      <c r="L105" s="175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53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56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169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34" t="str">
        <f>E7</f>
        <v>Stavební úpravy šaten a navazujících prostor TJ Milín č.p.319</v>
      </c>
      <c r="F115" s="335"/>
      <c r="G115" s="335"/>
      <c r="H115" s="335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152</v>
      </c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90" t="str">
        <f>E9</f>
        <v>12 - 1.12 Sprcha</v>
      </c>
      <c r="F117" s="336"/>
      <c r="G117" s="336"/>
      <c r="H117" s="3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118" t="s">
        <v>22</v>
      </c>
      <c r="J119" s="66" t="str">
        <f>IF(J12="","",J12)</f>
        <v>16. 8. 2021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40.15" customHeight="1">
      <c r="A121" s="34"/>
      <c r="B121" s="35"/>
      <c r="C121" s="29" t="s">
        <v>24</v>
      </c>
      <c r="D121" s="36"/>
      <c r="E121" s="36"/>
      <c r="F121" s="27" t="str">
        <f>E15</f>
        <v>Obec Milín, 11. května 27, 262 31 Milín</v>
      </c>
      <c r="G121" s="36"/>
      <c r="H121" s="36"/>
      <c r="I121" s="118" t="s">
        <v>30</v>
      </c>
      <c r="J121" s="32" t="str">
        <f>E21</f>
        <v>Ing. Jan hašek, Kamenická 832, 262 72 Březnice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118" t="s">
        <v>33</v>
      </c>
      <c r="J122" s="32" t="str">
        <f>E24</f>
        <v>Ing. Jitka Dupalová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76"/>
      <c r="B124" s="177"/>
      <c r="C124" s="178" t="s">
        <v>170</v>
      </c>
      <c r="D124" s="179" t="s">
        <v>61</v>
      </c>
      <c r="E124" s="179" t="s">
        <v>57</v>
      </c>
      <c r="F124" s="179" t="s">
        <v>58</v>
      </c>
      <c r="G124" s="179" t="s">
        <v>171</v>
      </c>
      <c r="H124" s="179" t="s">
        <v>172</v>
      </c>
      <c r="I124" s="180" t="s">
        <v>173</v>
      </c>
      <c r="J124" s="181" t="s">
        <v>157</v>
      </c>
      <c r="K124" s="182" t="s">
        <v>174</v>
      </c>
      <c r="L124" s="183"/>
      <c r="M124" s="75" t="s">
        <v>1</v>
      </c>
      <c r="N124" s="76" t="s">
        <v>40</v>
      </c>
      <c r="O124" s="76" t="s">
        <v>175</v>
      </c>
      <c r="P124" s="76" t="s">
        <v>176</v>
      </c>
      <c r="Q124" s="76" t="s">
        <v>177</v>
      </c>
      <c r="R124" s="76" t="s">
        <v>178</v>
      </c>
      <c r="S124" s="76" t="s">
        <v>179</v>
      </c>
      <c r="T124" s="77" t="s">
        <v>180</v>
      </c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</row>
    <row r="125" spans="1:65" s="2" customFormat="1" ht="22.9" customHeight="1">
      <c r="A125" s="34"/>
      <c r="B125" s="35"/>
      <c r="C125" s="82" t="s">
        <v>181</v>
      </c>
      <c r="D125" s="36"/>
      <c r="E125" s="36"/>
      <c r="F125" s="36"/>
      <c r="G125" s="36"/>
      <c r="H125" s="36"/>
      <c r="I125" s="116"/>
      <c r="J125" s="184">
        <f>BK125</f>
        <v>0</v>
      </c>
      <c r="K125" s="36"/>
      <c r="L125" s="39"/>
      <c r="M125" s="78"/>
      <c r="N125" s="185"/>
      <c r="O125" s="79"/>
      <c r="P125" s="186">
        <f>P126+P166</f>
        <v>0</v>
      </c>
      <c r="Q125" s="79"/>
      <c r="R125" s="186">
        <f>R126+R166</f>
        <v>0.16513040000000001</v>
      </c>
      <c r="S125" s="79"/>
      <c r="T125" s="187">
        <f>T126+T166</f>
        <v>0.104086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159</v>
      </c>
      <c r="BK125" s="188">
        <f>BK126+BK166</f>
        <v>0</v>
      </c>
    </row>
    <row r="126" spans="1:65" s="12" customFormat="1" ht="25.9" customHeight="1">
      <c r="B126" s="189"/>
      <c r="C126" s="190"/>
      <c r="D126" s="191" t="s">
        <v>75</v>
      </c>
      <c r="E126" s="192" t="s">
        <v>182</v>
      </c>
      <c r="F126" s="192" t="s">
        <v>183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P127+P149+P156+P164</f>
        <v>0</v>
      </c>
      <c r="Q126" s="197"/>
      <c r="R126" s="198">
        <f>R127+R149+R156+R164</f>
        <v>0.1399224</v>
      </c>
      <c r="S126" s="197"/>
      <c r="T126" s="199">
        <f>T127+T149+T156+T164</f>
        <v>7.5999999999999998E-2</v>
      </c>
      <c r="AR126" s="200" t="s">
        <v>84</v>
      </c>
      <c r="AT126" s="201" t="s">
        <v>75</v>
      </c>
      <c r="AU126" s="201" t="s">
        <v>76</v>
      </c>
      <c r="AY126" s="200" t="s">
        <v>184</v>
      </c>
      <c r="BK126" s="202">
        <f>BK127+BK149+BK156+BK164</f>
        <v>0</v>
      </c>
    </row>
    <row r="127" spans="1:65" s="12" customFormat="1" ht="22.9" customHeight="1">
      <c r="B127" s="189"/>
      <c r="C127" s="190"/>
      <c r="D127" s="191" t="s">
        <v>75</v>
      </c>
      <c r="E127" s="203" t="s">
        <v>185</v>
      </c>
      <c r="F127" s="203" t="s">
        <v>186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SUM(P128:P148)</f>
        <v>0</v>
      </c>
      <c r="Q127" s="197"/>
      <c r="R127" s="198">
        <f>SUM(R128:R148)</f>
        <v>0.1390112</v>
      </c>
      <c r="S127" s="197"/>
      <c r="T127" s="199">
        <f>SUM(T128:T148)</f>
        <v>0</v>
      </c>
      <c r="AR127" s="200" t="s">
        <v>84</v>
      </c>
      <c r="AT127" s="201" t="s">
        <v>75</v>
      </c>
      <c r="AU127" s="201" t="s">
        <v>84</v>
      </c>
      <c r="AY127" s="200" t="s">
        <v>184</v>
      </c>
      <c r="BK127" s="202">
        <f>SUM(BK128:BK148)</f>
        <v>0</v>
      </c>
    </row>
    <row r="128" spans="1:65" s="2" customFormat="1" ht="21.75" customHeight="1">
      <c r="A128" s="34"/>
      <c r="B128" s="35"/>
      <c r="C128" s="205" t="s">
        <v>84</v>
      </c>
      <c r="D128" s="205" t="s">
        <v>187</v>
      </c>
      <c r="E128" s="206" t="s">
        <v>188</v>
      </c>
      <c r="F128" s="207" t="s">
        <v>189</v>
      </c>
      <c r="G128" s="208" t="s">
        <v>190</v>
      </c>
      <c r="H128" s="209">
        <v>1.34</v>
      </c>
      <c r="I128" s="210"/>
      <c r="J128" s="211">
        <f>ROUND(I128*H128,2)</f>
        <v>0</v>
      </c>
      <c r="K128" s="212"/>
      <c r="L128" s="39"/>
      <c r="M128" s="213" t="s">
        <v>1</v>
      </c>
      <c r="N128" s="214" t="s">
        <v>41</v>
      </c>
      <c r="O128" s="71"/>
      <c r="P128" s="215">
        <f>O128*H128</f>
        <v>0</v>
      </c>
      <c r="Q128" s="215">
        <v>4.3800000000000002E-3</v>
      </c>
      <c r="R128" s="215">
        <f>Q128*H128</f>
        <v>5.8692000000000006E-3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191</v>
      </c>
      <c r="AT128" s="217" t="s">
        <v>187</v>
      </c>
      <c r="AU128" s="217" t="s">
        <v>86</v>
      </c>
      <c r="AY128" s="17" t="s">
        <v>184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191</v>
      </c>
      <c r="BM128" s="217" t="s">
        <v>1474</v>
      </c>
    </row>
    <row r="129" spans="1:65" s="13" customFormat="1" ht="11.25">
      <c r="B129" s="219"/>
      <c r="C129" s="220"/>
      <c r="D129" s="221" t="s">
        <v>193</v>
      </c>
      <c r="E129" s="222" t="s">
        <v>149</v>
      </c>
      <c r="F129" s="223" t="s">
        <v>1157</v>
      </c>
      <c r="G129" s="220"/>
      <c r="H129" s="224">
        <v>1.34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193</v>
      </c>
      <c r="AU129" s="230" t="s">
        <v>86</v>
      </c>
      <c r="AV129" s="13" t="s">
        <v>86</v>
      </c>
      <c r="AW129" s="13" t="s">
        <v>32</v>
      </c>
      <c r="AX129" s="13" t="s">
        <v>84</v>
      </c>
      <c r="AY129" s="230" t="s">
        <v>184</v>
      </c>
    </row>
    <row r="130" spans="1:65" s="2" customFormat="1" ht="21.75" customHeight="1">
      <c r="A130" s="34"/>
      <c r="B130" s="35"/>
      <c r="C130" s="205" t="s">
        <v>86</v>
      </c>
      <c r="D130" s="205" t="s">
        <v>187</v>
      </c>
      <c r="E130" s="206" t="s">
        <v>195</v>
      </c>
      <c r="F130" s="207" t="s">
        <v>196</v>
      </c>
      <c r="G130" s="208" t="s">
        <v>190</v>
      </c>
      <c r="H130" s="209">
        <v>5.36</v>
      </c>
      <c r="I130" s="210"/>
      <c r="J130" s="211">
        <f>ROUND(I130*H130,2)</f>
        <v>0</v>
      </c>
      <c r="K130" s="212"/>
      <c r="L130" s="39"/>
      <c r="M130" s="213" t="s">
        <v>1</v>
      </c>
      <c r="N130" s="214" t="s">
        <v>41</v>
      </c>
      <c r="O130" s="71"/>
      <c r="P130" s="215">
        <f>O130*H130</f>
        <v>0</v>
      </c>
      <c r="Q130" s="215">
        <v>3.0000000000000001E-3</v>
      </c>
      <c r="R130" s="215">
        <f>Q130*H130</f>
        <v>1.6080000000000001E-2</v>
      </c>
      <c r="S130" s="215">
        <v>0</v>
      </c>
      <c r="T130" s="21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191</v>
      </c>
      <c r="AT130" s="217" t="s">
        <v>187</v>
      </c>
      <c r="AU130" s="217" t="s">
        <v>86</v>
      </c>
      <c r="AY130" s="17" t="s">
        <v>184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191</v>
      </c>
      <c r="BM130" s="217" t="s">
        <v>1475</v>
      </c>
    </row>
    <row r="131" spans="1:65" s="13" customFormat="1" ht="11.25">
      <c r="B131" s="219"/>
      <c r="C131" s="220"/>
      <c r="D131" s="221" t="s">
        <v>193</v>
      </c>
      <c r="E131" s="222" t="s">
        <v>1</v>
      </c>
      <c r="F131" s="223" t="s">
        <v>137</v>
      </c>
      <c r="G131" s="220"/>
      <c r="H131" s="224">
        <v>5.36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193</v>
      </c>
      <c r="AU131" s="230" t="s">
        <v>86</v>
      </c>
      <c r="AV131" s="13" t="s">
        <v>86</v>
      </c>
      <c r="AW131" s="13" t="s">
        <v>32</v>
      </c>
      <c r="AX131" s="13" t="s">
        <v>84</v>
      </c>
      <c r="AY131" s="230" t="s">
        <v>184</v>
      </c>
    </row>
    <row r="132" spans="1:65" s="2" customFormat="1" ht="21.75" customHeight="1">
      <c r="A132" s="34"/>
      <c r="B132" s="35"/>
      <c r="C132" s="205" t="s">
        <v>198</v>
      </c>
      <c r="D132" s="205" t="s">
        <v>187</v>
      </c>
      <c r="E132" s="206" t="s">
        <v>199</v>
      </c>
      <c r="F132" s="207" t="s">
        <v>200</v>
      </c>
      <c r="G132" s="208" t="s">
        <v>190</v>
      </c>
      <c r="H132" s="209">
        <v>0.96</v>
      </c>
      <c r="I132" s="210"/>
      <c r="J132" s="211">
        <f>ROUND(I132*H132,2)</f>
        <v>0</v>
      </c>
      <c r="K132" s="212"/>
      <c r="L132" s="39"/>
      <c r="M132" s="213" t="s">
        <v>1</v>
      </c>
      <c r="N132" s="214" t="s">
        <v>41</v>
      </c>
      <c r="O132" s="71"/>
      <c r="P132" s="215">
        <f>O132*H132</f>
        <v>0</v>
      </c>
      <c r="Q132" s="215">
        <v>4.3800000000000002E-3</v>
      </c>
      <c r="R132" s="215">
        <f>Q132*H132</f>
        <v>4.2047999999999999E-3</v>
      </c>
      <c r="S132" s="215">
        <v>0</v>
      </c>
      <c r="T132" s="21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7" t="s">
        <v>191</v>
      </c>
      <c r="AT132" s="217" t="s">
        <v>187</v>
      </c>
      <c r="AU132" s="217" t="s">
        <v>86</v>
      </c>
      <c r="AY132" s="17" t="s">
        <v>184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84</v>
      </c>
      <c r="BK132" s="218">
        <f>ROUND(I132*H132,2)</f>
        <v>0</v>
      </c>
      <c r="BL132" s="17" t="s">
        <v>191</v>
      </c>
      <c r="BM132" s="217" t="s">
        <v>1476</v>
      </c>
    </row>
    <row r="133" spans="1:65" s="13" customFormat="1" ht="11.25">
      <c r="B133" s="219"/>
      <c r="C133" s="220"/>
      <c r="D133" s="221" t="s">
        <v>193</v>
      </c>
      <c r="E133" s="222" t="s">
        <v>1</v>
      </c>
      <c r="F133" s="223" t="s">
        <v>1477</v>
      </c>
      <c r="G133" s="220"/>
      <c r="H133" s="224">
        <v>0.96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193</v>
      </c>
      <c r="AU133" s="230" t="s">
        <v>86</v>
      </c>
      <c r="AV133" s="13" t="s">
        <v>86</v>
      </c>
      <c r="AW133" s="13" t="s">
        <v>32</v>
      </c>
      <c r="AX133" s="13" t="s">
        <v>84</v>
      </c>
      <c r="AY133" s="230" t="s">
        <v>184</v>
      </c>
    </row>
    <row r="134" spans="1:65" s="2" customFormat="1" ht="21.75" customHeight="1">
      <c r="A134" s="34"/>
      <c r="B134" s="35"/>
      <c r="C134" s="205" t="s">
        <v>191</v>
      </c>
      <c r="D134" s="205" t="s">
        <v>187</v>
      </c>
      <c r="E134" s="206" t="s">
        <v>203</v>
      </c>
      <c r="F134" s="207" t="s">
        <v>204</v>
      </c>
      <c r="G134" s="208" t="s">
        <v>190</v>
      </c>
      <c r="H134" s="209">
        <v>8.5399999999999991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3.0000000000000001E-3</v>
      </c>
      <c r="R134" s="215">
        <f>Q134*H134</f>
        <v>2.5619999999999997E-2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1478</v>
      </c>
    </row>
    <row r="135" spans="1:65" s="13" customFormat="1" ht="11.25">
      <c r="B135" s="219"/>
      <c r="C135" s="220"/>
      <c r="D135" s="221" t="s">
        <v>193</v>
      </c>
      <c r="E135" s="222" t="s">
        <v>146</v>
      </c>
      <c r="F135" s="223" t="s">
        <v>1479</v>
      </c>
      <c r="G135" s="220"/>
      <c r="H135" s="224">
        <v>8.5399999999999991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21.75" customHeight="1">
      <c r="A136" s="34"/>
      <c r="B136" s="35"/>
      <c r="C136" s="205" t="s">
        <v>207</v>
      </c>
      <c r="D136" s="205" t="s">
        <v>187</v>
      </c>
      <c r="E136" s="206" t="s">
        <v>377</v>
      </c>
      <c r="F136" s="207" t="s">
        <v>378</v>
      </c>
      <c r="G136" s="208" t="s">
        <v>190</v>
      </c>
      <c r="H136" s="209">
        <v>1.488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1.54E-2</v>
      </c>
      <c r="R136" s="215">
        <f>Q136*H136</f>
        <v>2.29152E-2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1480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380</v>
      </c>
      <c r="G137" s="220"/>
      <c r="H137" s="224">
        <v>1.488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16.5" customHeight="1">
      <c r="A138" s="34"/>
      <c r="B138" s="35"/>
      <c r="C138" s="205" t="s">
        <v>185</v>
      </c>
      <c r="D138" s="205" t="s">
        <v>187</v>
      </c>
      <c r="E138" s="206" t="s">
        <v>208</v>
      </c>
      <c r="F138" s="207" t="s">
        <v>209</v>
      </c>
      <c r="G138" s="208" t="s">
        <v>190</v>
      </c>
      <c r="H138" s="209">
        <v>0.96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5.1999999999999998E-3</v>
      </c>
      <c r="R138" s="215">
        <f>Q138*H138</f>
        <v>4.9919999999999999E-3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1481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1477</v>
      </c>
      <c r="G139" s="220"/>
      <c r="H139" s="224">
        <v>0.96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16.5" customHeight="1">
      <c r="A140" s="34"/>
      <c r="B140" s="35"/>
      <c r="C140" s="205" t="s">
        <v>215</v>
      </c>
      <c r="D140" s="205" t="s">
        <v>187</v>
      </c>
      <c r="E140" s="206" t="s">
        <v>211</v>
      </c>
      <c r="F140" s="207" t="s">
        <v>212</v>
      </c>
      <c r="G140" s="208" t="s">
        <v>190</v>
      </c>
      <c r="H140" s="209">
        <v>5.36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1482</v>
      </c>
    </row>
    <row r="141" spans="1:65" s="13" customFormat="1" ht="11.25">
      <c r="B141" s="219"/>
      <c r="C141" s="220"/>
      <c r="D141" s="221" t="s">
        <v>193</v>
      </c>
      <c r="E141" s="222" t="s">
        <v>137</v>
      </c>
      <c r="F141" s="223" t="s">
        <v>1165</v>
      </c>
      <c r="G141" s="220"/>
      <c r="H141" s="224">
        <v>5.36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219</v>
      </c>
      <c r="D142" s="205" t="s">
        <v>187</v>
      </c>
      <c r="E142" s="206" t="s">
        <v>216</v>
      </c>
      <c r="F142" s="207" t="s">
        <v>217</v>
      </c>
      <c r="G142" s="208" t="s">
        <v>190</v>
      </c>
      <c r="H142" s="209">
        <v>19.559999999999999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1483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143</v>
      </c>
      <c r="G143" s="220"/>
      <c r="H143" s="224">
        <v>1.36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76</v>
      </c>
      <c r="AY143" s="230" t="s">
        <v>184</v>
      </c>
    </row>
    <row r="144" spans="1:65" s="13" customFormat="1" ht="11.25">
      <c r="B144" s="219"/>
      <c r="C144" s="220"/>
      <c r="D144" s="221" t="s">
        <v>193</v>
      </c>
      <c r="E144" s="222" t="s">
        <v>1</v>
      </c>
      <c r="F144" s="223" t="s">
        <v>1484</v>
      </c>
      <c r="G144" s="220"/>
      <c r="H144" s="224">
        <v>18.2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32</v>
      </c>
      <c r="AX144" s="13" t="s">
        <v>76</v>
      </c>
      <c r="AY144" s="230" t="s">
        <v>184</v>
      </c>
    </row>
    <row r="145" spans="1:65" s="14" customFormat="1" ht="11.25">
      <c r="B145" s="245"/>
      <c r="C145" s="246"/>
      <c r="D145" s="221" t="s">
        <v>193</v>
      </c>
      <c r="E145" s="247" t="s">
        <v>1</v>
      </c>
      <c r="F145" s="248" t="s">
        <v>385</v>
      </c>
      <c r="G145" s="246"/>
      <c r="H145" s="249">
        <v>19.559999999999999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193</v>
      </c>
      <c r="AU145" s="255" t="s">
        <v>86</v>
      </c>
      <c r="AV145" s="14" t="s">
        <v>191</v>
      </c>
      <c r="AW145" s="14" t="s">
        <v>32</v>
      </c>
      <c r="AX145" s="14" t="s">
        <v>84</v>
      </c>
      <c r="AY145" s="255" t="s">
        <v>184</v>
      </c>
    </row>
    <row r="146" spans="1:65" s="2" customFormat="1" ht="16.5" customHeight="1">
      <c r="A146" s="34"/>
      <c r="B146" s="35"/>
      <c r="C146" s="205" t="s">
        <v>224</v>
      </c>
      <c r="D146" s="205" t="s">
        <v>187</v>
      </c>
      <c r="E146" s="206" t="s">
        <v>220</v>
      </c>
      <c r="F146" s="207" t="s">
        <v>221</v>
      </c>
      <c r="G146" s="208" t="s">
        <v>222</v>
      </c>
      <c r="H146" s="209">
        <v>1</v>
      </c>
      <c r="I146" s="210"/>
      <c r="J146" s="211">
        <f>ROUND(I146*H146,2)</f>
        <v>0</v>
      </c>
      <c r="K146" s="212"/>
      <c r="L146" s="39"/>
      <c r="M146" s="213" t="s">
        <v>1</v>
      </c>
      <c r="N146" s="214" t="s">
        <v>41</v>
      </c>
      <c r="O146" s="71"/>
      <c r="P146" s="215">
        <f>O146*H146</f>
        <v>0</v>
      </c>
      <c r="Q146" s="215">
        <v>4.684E-2</v>
      </c>
      <c r="R146" s="215">
        <f>Q146*H146</f>
        <v>4.684E-2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191</v>
      </c>
      <c r="AT146" s="217" t="s">
        <v>187</v>
      </c>
      <c r="AU146" s="217" t="s">
        <v>86</v>
      </c>
      <c r="AY146" s="17" t="s">
        <v>184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191</v>
      </c>
      <c r="BM146" s="217" t="s">
        <v>1485</v>
      </c>
    </row>
    <row r="147" spans="1:65" s="13" customFormat="1" ht="11.25">
      <c r="B147" s="219"/>
      <c r="C147" s="220"/>
      <c r="D147" s="221" t="s">
        <v>193</v>
      </c>
      <c r="E147" s="222" t="s">
        <v>1</v>
      </c>
      <c r="F147" s="223" t="s">
        <v>84</v>
      </c>
      <c r="G147" s="220"/>
      <c r="H147" s="224">
        <v>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193</v>
      </c>
      <c r="AU147" s="230" t="s">
        <v>86</v>
      </c>
      <c r="AV147" s="13" t="s">
        <v>86</v>
      </c>
      <c r="AW147" s="13" t="s">
        <v>32</v>
      </c>
      <c r="AX147" s="13" t="s">
        <v>84</v>
      </c>
      <c r="AY147" s="230" t="s">
        <v>184</v>
      </c>
    </row>
    <row r="148" spans="1:65" s="2" customFormat="1" ht="21.75" customHeight="1">
      <c r="A148" s="34"/>
      <c r="B148" s="35"/>
      <c r="C148" s="231" t="s">
        <v>111</v>
      </c>
      <c r="D148" s="231" t="s">
        <v>225</v>
      </c>
      <c r="E148" s="232" t="s">
        <v>226</v>
      </c>
      <c r="F148" s="233" t="s">
        <v>227</v>
      </c>
      <c r="G148" s="234" t="s">
        <v>222</v>
      </c>
      <c r="H148" s="235">
        <v>1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41</v>
      </c>
      <c r="O148" s="71"/>
      <c r="P148" s="215">
        <f>O148*H148</f>
        <v>0</v>
      </c>
      <c r="Q148" s="215">
        <v>1.2489999999999999E-2</v>
      </c>
      <c r="R148" s="215">
        <f>Q148*H148</f>
        <v>1.2489999999999999E-2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219</v>
      </c>
      <c r="AT148" s="217" t="s">
        <v>225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1486</v>
      </c>
    </row>
    <row r="149" spans="1:65" s="12" customFormat="1" ht="22.9" customHeight="1">
      <c r="B149" s="189"/>
      <c r="C149" s="190"/>
      <c r="D149" s="191" t="s">
        <v>75</v>
      </c>
      <c r="E149" s="203" t="s">
        <v>224</v>
      </c>
      <c r="F149" s="203" t="s">
        <v>229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SUM(P150:P155)</f>
        <v>0</v>
      </c>
      <c r="Q149" s="197"/>
      <c r="R149" s="198">
        <f>SUM(R150:R155)</f>
        <v>9.1120000000000003E-4</v>
      </c>
      <c r="S149" s="197"/>
      <c r="T149" s="199">
        <f>SUM(T150:T155)</f>
        <v>7.5999999999999998E-2</v>
      </c>
      <c r="AR149" s="200" t="s">
        <v>84</v>
      </c>
      <c r="AT149" s="201" t="s">
        <v>75</v>
      </c>
      <c r="AU149" s="201" t="s">
        <v>84</v>
      </c>
      <c r="AY149" s="200" t="s">
        <v>184</v>
      </c>
      <c r="BK149" s="202">
        <f>SUM(BK150:BK155)</f>
        <v>0</v>
      </c>
    </row>
    <row r="150" spans="1:65" s="2" customFormat="1" ht="21.75" customHeight="1">
      <c r="A150" s="34"/>
      <c r="B150" s="35"/>
      <c r="C150" s="205" t="s">
        <v>114</v>
      </c>
      <c r="D150" s="205" t="s">
        <v>187</v>
      </c>
      <c r="E150" s="206" t="s">
        <v>230</v>
      </c>
      <c r="F150" s="207" t="s">
        <v>231</v>
      </c>
      <c r="G150" s="208" t="s">
        <v>190</v>
      </c>
      <c r="H150" s="209">
        <v>5.36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1.2999999999999999E-4</v>
      </c>
      <c r="R150" s="215">
        <f>Q150*H150</f>
        <v>6.9680000000000002E-4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1487</v>
      </c>
    </row>
    <row r="151" spans="1:65" s="13" customFormat="1" ht="11.25">
      <c r="B151" s="219"/>
      <c r="C151" s="220"/>
      <c r="D151" s="221" t="s">
        <v>193</v>
      </c>
      <c r="E151" s="222" t="s">
        <v>1</v>
      </c>
      <c r="F151" s="223" t="s">
        <v>137</v>
      </c>
      <c r="G151" s="220"/>
      <c r="H151" s="224">
        <v>5.36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193</v>
      </c>
      <c r="AU151" s="230" t="s">
        <v>86</v>
      </c>
      <c r="AV151" s="13" t="s">
        <v>86</v>
      </c>
      <c r="AW151" s="13" t="s">
        <v>32</v>
      </c>
      <c r="AX151" s="13" t="s">
        <v>84</v>
      </c>
      <c r="AY151" s="230" t="s">
        <v>184</v>
      </c>
    </row>
    <row r="152" spans="1:65" s="2" customFormat="1" ht="21.75" customHeight="1">
      <c r="A152" s="34"/>
      <c r="B152" s="35"/>
      <c r="C152" s="205" t="s">
        <v>117</v>
      </c>
      <c r="D152" s="205" t="s">
        <v>187</v>
      </c>
      <c r="E152" s="206" t="s">
        <v>233</v>
      </c>
      <c r="F152" s="207" t="s">
        <v>234</v>
      </c>
      <c r="G152" s="208" t="s">
        <v>190</v>
      </c>
      <c r="H152" s="209">
        <v>5.36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4.0000000000000003E-5</v>
      </c>
      <c r="R152" s="215">
        <f>Q152*H152</f>
        <v>2.1440000000000003E-4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1488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137</v>
      </c>
      <c r="G153" s="220"/>
      <c r="H153" s="224">
        <v>5.36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2" customFormat="1" ht="16.5" customHeight="1">
      <c r="A154" s="34"/>
      <c r="B154" s="35"/>
      <c r="C154" s="205" t="s">
        <v>120</v>
      </c>
      <c r="D154" s="205" t="s">
        <v>187</v>
      </c>
      <c r="E154" s="206" t="s">
        <v>236</v>
      </c>
      <c r="F154" s="207" t="s">
        <v>237</v>
      </c>
      <c r="G154" s="208" t="s">
        <v>190</v>
      </c>
      <c r="H154" s="209">
        <v>1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0</v>
      </c>
      <c r="R154" s="215">
        <f>Q154*H154</f>
        <v>0</v>
      </c>
      <c r="S154" s="215">
        <v>7.5999999999999998E-2</v>
      </c>
      <c r="T154" s="216">
        <f>S154*H154</f>
        <v>7.5999999999999998E-2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1489</v>
      </c>
    </row>
    <row r="155" spans="1:65" s="13" customFormat="1" ht="11.25">
      <c r="B155" s="219"/>
      <c r="C155" s="220"/>
      <c r="D155" s="221" t="s">
        <v>193</v>
      </c>
      <c r="E155" s="222" t="s">
        <v>1</v>
      </c>
      <c r="F155" s="223" t="s">
        <v>148</v>
      </c>
      <c r="G155" s="220"/>
      <c r="H155" s="224">
        <v>1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32</v>
      </c>
      <c r="AX155" s="13" t="s">
        <v>84</v>
      </c>
      <c r="AY155" s="230" t="s">
        <v>184</v>
      </c>
    </row>
    <row r="156" spans="1:65" s="12" customFormat="1" ht="22.9" customHeight="1">
      <c r="B156" s="189"/>
      <c r="C156" s="190"/>
      <c r="D156" s="191" t="s">
        <v>75</v>
      </c>
      <c r="E156" s="203" t="s">
        <v>239</v>
      </c>
      <c r="F156" s="203" t="s">
        <v>240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SUM(P157:P163)</f>
        <v>0</v>
      </c>
      <c r="Q156" s="197"/>
      <c r="R156" s="198">
        <f>SUM(R157:R163)</f>
        <v>0</v>
      </c>
      <c r="S156" s="197"/>
      <c r="T156" s="199">
        <f>SUM(T157:T163)</f>
        <v>0</v>
      </c>
      <c r="AR156" s="200" t="s">
        <v>84</v>
      </c>
      <c r="AT156" s="201" t="s">
        <v>75</v>
      </c>
      <c r="AU156" s="201" t="s">
        <v>84</v>
      </c>
      <c r="AY156" s="200" t="s">
        <v>184</v>
      </c>
      <c r="BK156" s="202">
        <f>SUM(BK157:BK163)</f>
        <v>0</v>
      </c>
    </row>
    <row r="157" spans="1:65" s="2" customFormat="1" ht="16.5" customHeight="1">
      <c r="A157" s="34"/>
      <c r="B157" s="35"/>
      <c r="C157" s="205" t="s">
        <v>123</v>
      </c>
      <c r="D157" s="205" t="s">
        <v>187</v>
      </c>
      <c r="E157" s="206" t="s">
        <v>241</v>
      </c>
      <c r="F157" s="207" t="s">
        <v>242</v>
      </c>
      <c r="G157" s="208" t="s">
        <v>243</v>
      </c>
      <c r="H157" s="209">
        <v>0.104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1490</v>
      </c>
    </row>
    <row r="158" spans="1:65" s="2" customFormat="1" ht="16.5" customHeight="1">
      <c r="A158" s="34"/>
      <c r="B158" s="35"/>
      <c r="C158" s="205" t="s">
        <v>8</v>
      </c>
      <c r="D158" s="205" t="s">
        <v>187</v>
      </c>
      <c r="E158" s="206" t="s">
        <v>245</v>
      </c>
      <c r="F158" s="207" t="s">
        <v>246</v>
      </c>
      <c r="G158" s="208" t="s">
        <v>243</v>
      </c>
      <c r="H158" s="209">
        <v>0.104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1491</v>
      </c>
    </row>
    <row r="159" spans="1:65" s="2" customFormat="1" ht="21.75" customHeight="1">
      <c r="A159" s="34"/>
      <c r="B159" s="35"/>
      <c r="C159" s="205" t="s">
        <v>128</v>
      </c>
      <c r="D159" s="205" t="s">
        <v>187</v>
      </c>
      <c r="E159" s="206" t="s">
        <v>248</v>
      </c>
      <c r="F159" s="207" t="s">
        <v>249</v>
      </c>
      <c r="G159" s="208" t="s">
        <v>243</v>
      </c>
      <c r="H159" s="209">
        <v>0.104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1492</v>
      </c>
    </row>
    <row r="160" spans="1:65" s="2" customFormat="1" ht="21.75" customHeight="1">
      <c r="A160" s="34"/>
      <c r="B160" s="35"/>
      <c r="C160" s="205" t="s">
        <v>131</v>
      </c>
      <c r="D160" s="205" t="s">
        <v>187</v>
      </c>
      <c r="E160" s="206" t="s">
        <v>251</v>
      </c>
      <c r="F160" s="207" t="s">
        <v>252</v>
      </c>
      <c r="G160" s="208" t="s">
        <v>243</v>
      </c>
      <c r="H160" s="209">
        <v>0.93600000000000005</v>
      </c>
      <c r="I160" s="210"/>
      <c r="J160" s="211">
        <f>ROUND(I160*H160,2)</f>
        <v>0</v>
      </c>
      <c r="K160" s="212"/>
      <c r="L160" s="39"/>
      <c r="M160" s="213" t="s">
        <v>1</v>
      </c>
      <c r="N160" s="214" t="s">
        <v>41</v>
      </c>
      <c r="O160" s="71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7" t="s">
        <v>191</v>
      </c>
      <c r="AT160" s="217" t="s">
        <v>187</v>
      </c>
      <c r="AU160" s="217" t="s">
        <v>86</v>
      </c>
      <c r="AY160" s="17" t="s">
        <v>184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191</v>
      </c>
      <c r="BM160" s="217" t="s">
        <v>1493</v>
      </c>
    </row>
    <row r="161" spans="1:65" s="13" customFormat="1" ht="11.25">
      <c r="B161" s="219"/>
      <c r="C161" s="220"/>
      <c r="D161" s="221" t="s">
        <v>193</v>
      </c>
      <c r="E161" s="220"/>
      <c r="F161" s="223" t="s">
        <v>1494</v>
      </c>
      <c r="G161" s="220"/>
      <c r="H161" s="224">
        <v>0.93600000000000005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4</v>
      </c>
      <c r="AX161" s="13" t="s">
        <v>84</v>
      </c>
      <c r="AY161" s="230" t="s">
        <v>184</v>
      </c>
    </row>
    <row r="162" spans="1:65" s="2" customFormat="1" ht="21.75" customHeight="1">
      <c r="A162" s="34"/>
      <c r="B162" s="35"/>
      <c r="C162" s="205" t="s">
        <v>134</v>
      </c>
      <c r="D162" s="205" t="s">
        <v>187</v>
      </c>
      <c r="E162" s="206" t="s">
        <v>255</v>
      </c>
      <c r="F162" s="207" t="s">
        <v>256</v>
      </c>
      <c r="G162" s="208" t="s">
        <v>243</v>
      </c>
      <c r="H162" s="209">
        <v>0.104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1495</v>
      </c>
    </row>
    <row r="163" spans="1:65" s="13" customFormat="1" ht="11.25">
      <c r="B163" s="219"/>
      <c r="C163" s="220"/>
      <c r="D163" s="221" t="s">
        <v>193</v>
      </c>
      <c r="E163" s="222" t="s">
        <v>1</v>
      </c>
      <c r="F163" s="223" t="s">
        <v>1496</v>
      </c>
      <c r="G163" s="220"/>
      <c r="H163" s="224">
        <v>0.104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12" customFormat="1" ht="22.9" customHeight="1">
      <c r="B164" s="189"/>
      <c r="C164" s="190"/>
      <c r="D164" s="191" t="s">
        <v>75</v>
      </c>
      <c r="E164" s="203" t="s">
        <v>259</v>
      </c>
      <c r="F164" s="203" t="s">
        <v>260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P165</f>
        <v>0</v>
      </c>
      <c r="Q164" s="197"/>
      <c r="R164" s="198">
        <f>R165</f>
        <v>0</v>
      </c>
      <c r="S164" s="197"/>
      <c r="T164" s="199">
        <f>T165</f>
        <v>0</v>
      </c>
      <c r="AR164" s="200" t="s">
        <v>84</v>
      </c>
      <c r="AT164" s="201" t="s">
        <v>75</v>
      </c>
      <c r="AU164" s="201" t="s">
        <v>84</v>
      </c>
      <c r="AY164" s="200" t="s">
        <v>184</v>
      </c>
      <c r="BK164" s="202">
        <f>BK165</f>
        <v>0</v>
      </c>
    </row>
    <row r="165" spans="1:65" s="2" customFormat="1" ht="16.5" customHeight="1">
      <c r="A165" s="34"/>
      <c r="B165" s="35"/>
      <c r="C165" s="205" t="s">
        <v>268</v>
      </c>
      <c r="D165" s="205" t="s">
        <v>187</v>
      </c>
      <c r="E165" s="206" t="s">
        <v>261</v>
      </c>
      <c r="F165" s="207" t="s">
        <v>262</v>
      </c>
      <c r="G165" s="208" t="s">
        <v>243</v>
      </c>
      <c r="H165" s="209">
        <v>0.14000000000000001</v>
      </c>
      <c r="I165" s="210"/>
      <c r="J165" s="211">
        <f>ROUND(I165*H165,2)</f>
        <v>0</v>
      </c>
      <c r="K165" s="212"/>
      <c r="L165" s="39"/>
      <c r="M165" s="213" t="s">
        <v>1</v>
      </c>
      <c r="N165" s="214" t="s">
        <v>41</v>
      </c>
      <c r="O165" s="71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7" t="s">
        <v>191</v>
      </c>
      <c r="AT165" s="217" t="s">
        <v>187</v>
      </c>
      <c r="AU165" s="217" t="s">
        <v>86</v>
      </c>
      <c r="AY165" s="17" t="s">
        <v>184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191</v>
      </c>
      <c r="BM165" s="217" t="s">
        <v>1497</v>
      </c>
    </row>
    <row r="166" spans="1:65" s="12" customFormat="1" ht="25.9" customHeight="1">
      <c r="B166" s="189"/>
      <c r="C166" s="190"/>
      <c r="D166" s="191" t="s">
        <v>75</v>
      </c>
      <c r="E166" s="192" t="s">
        <v>264</v>
      </c>
      <c r="F166" s="192" t="s">
        <v>265</v>
      </c>
      <c r="G166" s="190"/>
      <c r="H166" s="190"/>
      <c r="I166" s="193"/>
      <c r="J166" s="194">
        <f>BK166</f>
        <v>0</v>
      </c>
      <c r="K166" s="190"/>
      <c r="L166" s="195"/>
      <c r="M166" s="196"/>
      <c r="N166" s="197"/>
      <c r="O166" s="197"/>
      <c r="P166" s="198">
        <f>P167+P185+P190</f>
        <v>0</v>
      </c>
      <c r="Q166" s="197"/>
      <c r="R166" s="198">
        <f>R167+R185+R190</f>
        <v>2.5208000000000001E-2</v>
      </c>
      <c r="S166" s="197"/>
      <c r="T166" s="199">
        <f>T167+T185+T190</f>
        <v>2.8086E-2</v>
      </c>
      <c r="AR166" s="200" t="s">
        <v>86</v>
      </c>
      <c r="AT166" s="201" t="s">
        <v>75</v>
      </c>
      <c r="AU166" s="201" t="s">
        <v>76</v>
      </c>
      <c r="AY166" s="200" t="s">
        <v>184</v>
      </c>
      <c r="BK166" s="202">
        <f>BK167+BK185+BK190</f>
        <v>0</v>
      </c>
    </row>
    <row r="167" spans="1:65" s="12" customFormat="1" ht="22.9" customHeight="1">
      <c r="B167" s="189"/>
      <c r="C167" s="190"/>
      <c r="D167" s="191" t="s">
        <v>75</v>
      </c>
      <c r="E167" s="203" t="s">
        <v>266</v>
      </c>
      <c r="F167" s="203" t="s">
        <v>267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SUM(P168:P184)</f>
        <v>0</v>
      </c>
      <c r="Q167" s="197"/>
      <c r="R167" s="198">
        <f>SUM(R168:R184)</f>
        <v>1.847E-2</v>
      </c>
      <c r="S167" s="197"/>
      <c r="T167" s="199">
        <f>SUM(T168:T184)</f>
        <v>2.58E-2</v>
      </c>
      <c r="AR167" s="200" t="s">
        <v>86</v>
      </c>
      <c r="AT167" s="201" t="s">
        <v>75</v>
      </c>
      <c r="AU167" s="201" t="s">
        <v>84</v>
      </c>
      <c r="AY167" s="200" t="s">
        <v>184</v>
      </c>
      <c r="BK167" s="202">
        <f>SUM(BK168:BK184)</f>
        <v>0</v>
      </c>
    </row>
    <row r="168" spans="1:65" s="2" customFormat="1" ht="21.75" customHeight="1">
      <c r="A168" s="34"/>
      <c r="B168" s="35"/>
      <c r="C168" s="205" t="s">
        <v>274</v>
      </c>
      <c r="D168" s="205" t="s">
        <v>187</v>
      </c>
      <c r="E168" s="206" t="s">
        <v>275</v>
      </c>
      <c r="F168" s="207" t="s">
        <v>276</v>
      </c>
      <c r="G168" s="208" t="s">
        <v>222</v>
      </c>
      <c r="H168" s="209">
        <v>1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128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128</v>
      </c>
      <c r="BM168" s="217" t="s">
        <v>1498</v>
      </c>
    </row>
    <row r="169" spans="1:65" s="13" customFormat="1" ht="11.25">
      <c r="B169" s="219"/>
      <c r="C169" s="220"/>
      <c r="D169" s="221" t="s">
        <v>193</v>
      </c>
      <c r="E169" s="222" t="s">
        <v>148</v>
      </c>
      <c r="F169" s="223" t="s">
        <v>84</v>
      </c>
      <c r="G169" s="220"/>
      <c r="H169" s="224">
        <v>1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31" t="s">
        <v>7</v>
      </c>
      <c r="D170" s="231" t="s">
        <v>225</v>
      </c>
      <c r="E170" s="232" t="s">
        <v>278</v>
      </c>
      <c r="F170" s="233" t="s">
        <v>279</v>
      </c>
      <c r="G170" s="234" t="s">
        <v>222</v>
      </c>
      <c r="H170" s="235">
        <v>1</v>
      </c>
      <c r="I170" s="236"/>
      <c r="J170" s="237">
        <f>ROUND(I170*H170,2)</f>
        <v>0</v>
      </c>
      <c r="K170" s="238"/>
      <c r="L170" s="239"/>
      <c r="M170" s="240" t="s">
        <v>1</v>
      </c>
      <c r="N170" s="241" t="s">
        <v>41</v>
      </c>
      <c r="O170" s="71"/>
      <c r="P170" s="215">
        <f>O170*H170</f>
        <v>0</v>
      </c>
      <c r="Q170" s="215">
        <v>1.6E-2</v>
      </c>
      <c r="R170" s="215">
        <f>Q170*H170</f>
        <v>1.6E-2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280</v>
      </c>
      <c r="AT170" s="217" t="s">
        <v>225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128</v>
      </c>
      <c r="BM170" s="217" t="s">
        <v>1499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148</v>
      </c>
      <c r="G171" s="220"/>
      <c r="H171" s="224">
        <v>1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16.5" customHeight="1">
      <c r="A172" s="34"/>
      <c r="B172" s="35"/>
      <c r="C172" s="231" t="s">
        <v>282</v>
      </c>
      <c r="D172" s="231" t="s">
        <v>225</v>
      </c>
      <c r="E172" s="232" t="s">
        <v>283</v>
      </c>
      <c r="F172" s="233" t="s">
        <v>284</v>
      </c>
      <c r="G172" s="234" t="s">
        <v>285</v>
      </c>
      <c r="H172" s="235">
        <v>0.03</v>
      </c>
      <c r="I172" s="236"/>
      <c r="J172" s="237">
        <f>ROUND(I172*H172,2)</f>
        <v>0</v>
      </c>
      <c r="K172" s="238"/>
      <c r="L172" s="239"/>
      <c r="M172" s="240" t="s">
        <v>1</v>
      </c>
      <c r="N172" s="241" t="s">
        <v>41</v>
      </c>
      <c r="O172" s="71"/>
      <c r="P172" s="215">
        <f>O172*H172</f>
        <v>0</v>
      </c>
      <c r="Q172" s="215">
        <v>4.0000000000000001E-3</v>
      </c>
      <c r="R172" s="215">
        <f>Q172*H172</f>
        <v>1.2E-4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280</v>
      </c>
      <c r="AT172" s="217" t="s">
        <v>225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128</v>
      </c>
      <c r="BM172" s="217" t="s">
        <v>1500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287</v>
      </c>
      <c r="G173" s="220"/>
      <c r="H173" s="224">
        <v>0.03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16.5" customHeight="1">
      <c r="A174" s="34"/>
      <c r="B174" s="35"/>
      <c r="C174" s="205" t="s">
        <v>288</v>
      </c>
      <c r="D174" s="205" t="s">
        <v>187</v>
      </c>
      <c r="E174" s="206" t="s">
        <v>289</v>
      </c>
      <c r="F174" s="207" t="s">
        <v>290</v>
      </c>
      <c r="G174" s="208" t="s">
        <v>222</v>
      </c>
      <c r="H174" s="209">
        <v>1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128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128</v>
      </c>
      <c r="BM174" s="217" t="s">
        <v>1501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148</v>
      </c>
      <c r="G175" s="220"/>
      <c r="H175" s="224">
        <v>1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16.5" customHeight="1">
      <c r="A176" s="34"/>
      <c r="B176" s="35"/>
      <c r="C176" s="231" t="s">
        <v>292</v>
      </c>
      <c r="D176" s="231" t="s">
        <v>225</v>
      </c>
      <c r="E176" s="232" t="s">
        <v>293</v>
      </c>
      <c r="F176" s="233" t="s">
        <v>294</v>
      </c>
      <c r="G176" s="234" t="s">
        <v>222</v>
      </c>
      <c r="H176" s="235">
        <v>1</v>
      </c>
      <c r="I176" s="236"/>
      <c r="J176" s="237">
        <f>ROUND(I176*H176,2)</f>
        <v>0</v>
      </c>
      <c r="K176" s="238"/>
      <c r="L176" s="239"/>
      <c r="M176" s="240" t="s">
        <v>1</v>
      </c>
      <c r="N176" s="241" t="s">
        <v>41</v>
      </c>
      <c r="O176" s="71"/>
      <c r="P176" s="215">
        <f>O176*H176</f>
        <v>0</v>
      </c>
      <c r="Q176" s="215">
        <v>2.2000000000000001E-3</v>
      </c>
      <c r="R176" s="215">
        <f>Q176*H176</f>
        <v>2.2000000000000001E-3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280</v>
      </c>
      <c r="AT176" s="217" t="s">
        <v>225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128</v>
      </c>
      <c r="BM176" s="217" t="s">
        <v>1502</v>
      </c>
    </row>
    <row r="177" spans="1:65" s="2" customFormat="1" ht="16.5" customHeight="1">
      <c r="A177" s="34"/>
      <c r="B177" s="35"/>
      <c r="C177" s="205" t="s">
        <v>296</v>
      </c>
      <c r="D177" s="205" t="s">
        <v>187</v>
      </c>
      <c r="E177" s="206" t="s">
        <v>297</v>
      </c>
      <c r="F177" s="207" t="s">
        <v>298</v>
      </c>
      <c r="G177" s="208" t="s">
        <v>222</v>
      </c>
      <c r="H177" s="209">
        <v>1</v>
      </c>
      <c r="I177" s="210"/>
      <c r="J177" s="211">
        <f>ROUND(I177*H177,2)</f>
        <v>0</v>
      </c>
      <c r="K177" s="212"/>
      <c r="L177" s="39"/>
      <c r="M177" s="213" t="s">
        <v>1</v>
      </c>
      <c r="N177" s="214" t="s">
        <v>41</v>
      </c>
      <c r="O177" s="71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7" t="s">
        <v>128</v>
      </c>
      <c r="AT177" s="217" t="s">
        <v>187</v>
      </c>
      <c r="AU177" s="217" t="s">
        <v>86</v>
      </c>
      <c r="AY177" s="17" t="s">
        <v>184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84</v>
      </c>
      <c r="BK177" s="218">
        <f>ROUND(I177*H177,2)</f>
        <v>0</v>
      </c>
      <c r="BL177" s="17" t="s">
        <v>128</v>
      </c>
      <c r="BM177" s="217" t="s">
        <v>1503</v>
      </c>
    </row>
    <row r="178" spans="1:65" s="13" customFormat="1" ht="11.25">
      <c r="B178" s="219"/>
      <c r="C178" s="220"/>
      <c r="D178" s="221" t="s">
        <v>193</v>
      </c>
      <c r="E178" s="222" t="s">
        <v>1</v>
      </c>
      <c r="F178" s="223" t="s">
        <v>148</v>
      </c>
      <c r="G178" s="220"/>
      <c r="H178" s="224">
        <v>1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193</v>
      </c>
      <c r="AU178" s="230" t="s">
        <v>86</v>
      </c>
      <c r="AV178" s="13" t="s">
        <v>86</v>
      </c>
      <c r="AW178" s="13" t="s">
        <v>32</v>
      </c>
      <c r="AX178" s="13" t="s">
        <v>84</v>
      </c>
      <c r="AY178" s="230" t="s">
        <v>184</v>
      </c>
    </row>
    <row r="179" spans="1:65" s="2" customFormat="1" ht="21.75" customHeight="1">
      <c r="A179" s="34"/>
      <c r="B179" s="35"/>
      <c r="C179" s="231" t="s">
        <v>300</v>
      </c>
      <c r="D179" s="231" t="s">
        <v>225</v>
      </c>
      <c r="E179" s="232" t="s">
        <v>301</v>
      </c>
      <c r="F179" s="233" t="s">
        <v>302</v>
      </c>
      <c r="G179" s="234" t="s">
        <v>222</v>
      </c>
      <c r="H179" s="235">
        <v>1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41</v>
      </c>
      <c r="O179" s="71"/>
      <c r="P179" s="215">
        <f>O179*H179</f>
        <v>0</v>
      </c>
      <c r="Q179" s="215">
        <v>1.4999999999999999E-4</v>
      </c>
      <c r="R179" s="215">
        <f>Q179*H179</f>
        <v>1.4999999999999999E-4</v>
      </c>
      <c r="S179" s="215">
        <v>0</v>
      </c>
      <c r="T179" s="21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7" t="s">
        <v>280</v>
      </c>
      <c r="AT179" s="217" t="s">
        <v>225</v>
      </c>
      <c r="AU179" s="217" t="s">
        <v>86</v>
      </c>
      <c r="AY179" s="17" t="s">
        <v>184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84</v>
      </c>
      <c r="BK179" s="218">
        <f>ROUND(I179*H179,2)</f>
        <v>0</v>
      </c>
      <c r="BL179" s="17" t="s">
        <v>128</v>
      </c>
      <c r="BM179" s="217" t="s">
        <v>1504</v>
      </c>
    </row>
    <row r="180" spans="1:65" s="2" customFormat="1" ht="16.5" customHeight="1">
      <c r="A180" s="34"/>
      <c r="B180" s="35"/>
      <c r="C180" s="205" t="s">
        <v>304</v>
      </c>
      <c r="D180" s="205" t="s">
        <v>187</v>
      </c>
      <c r="E180" s="206" t="s">
        <v>305</v>
      </c>
      <c r="F180" s="207" t="s">
        <v>306</v>
      </c>
      <c r="G180" s="208" t="s">
        <v>222</v>
      </c>
      <c r="H180" s="209">
        <v>1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0</v>
      </c>
      <c r="R180" s="215">
        <f>Q180*H180</f>
        <v>0</v>
      </c>
      <c r="S180" s="215">
        <v>1.8E-3</v>
      </c>
      <c r="T180" s="216">
        <f>S180*H180</f>
        <v>1.8E-3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128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128</v>
      </c>
      <c r="BM180" s="217" t="s">
        <v>1505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148</v>
      </c>
      <c r="G181" s="220"/>
      <c r="H181" s="224">
        <v>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05" t="s">
        <v>308</v>
      </c>
      <c r="D182" s="205" t="s">
        <v>187</v>
      </c>
      <c r="E182" s="206" t="s">
        <v>309</v>
      </c>
      <c r="F182" s="207" t="s">
        <v>310</v>
      </c>
      <c r="G182" s="208" t="s">
        <v>222</v>
      </c>
      <c r="H182" s="209">
        <v>1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0</v>
      </c>
      <c r="R182" s="215">
        <f>Q182*H182</f>
        <v>0</v>
      </c>
      <c r="S182" s="215">
        <v>2.4E-2</v>
      </c>
      <c r="T182" s="216">
        <f>S182*H182</f>
        <v>2.4E-2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128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128</v>
      </c>
      <c r="BM182" s="217" t="s">
        <v>1506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148</v>
      </c>
      <c r="G183" s="220"/>
      <c r="H183" s="224">
        <v>1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2" customFormat="1" ht="21.75" customHeight="1">
      <c r="A184" s="34"/>
      <c r="B184" s="35"/>
      <c r="C184" s="205" t="s">
        <v>312</v>
      </c>
      <c r="D184" s="205" t="s">
        <v>187</v>
      </c>
      <c r="E184" s="206" t="s">
        <v>313</v>
      </c>
      <c r="F184" s="207" t="s">
        <v>314</v>
      </c>
      <c r="G184" s="208" t="s">
        <v>243</v>
      </c>
      <c r="H184" s="209">
        <v>1.7999999999999999E-2</v>
      </c>
      <c r="I184" s="210"/>
      <c r="J184" s="211">
        <f>ROUND(I184*H184,2)</f>
        <v>0</v>
      </c>
      <c r="K184" s="212"/>
      <c r="L184" s="39"/>
      <c r="M184" s="213" t="s">
        <v>1</v>
      </c>
      <c r="N184" s="214" t="s">
        <v>41</v>
      </c>
      <c r="O184" s="71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128</v>
      </c>
      <c r="AT184" s="217" t="s">
        <v>187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128</v>
      </c>
      <c r="BM184" s="217" t="s">
        <v>1507</v>
      </c>
    </row>
    <row r="185" spans="1:65" s="12" customFormat="1" ht="22.9" customHeight="1">
      <c r="B185" s="189"/>
      <c r="C185" s="190"/>
      <c r="D185" s="191" t="s">
        <v>75</v>
      </c>
      <c r="E185" s="203" t="s">
        <v>316</v>
      </c>
      <c r="F185" s="203" t="s">
        <v>317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SUM(P186:P189)</f>
        <v>0</v>
      </c>
      <c r="Q185" s="197"/>
      <c r="R185" s="198">
        <f>SUM(R186:R189)</f>
        <v>1.3900000000000002E-4</v>
      </c>
      <c r="S185" s="197"/>
      <c r="T185" s="199">
        <f>SUM(T186:T189)</f>
        <v>2.2859999999999998E-3</v>
      </c>
      <c r="AR185" s="200" t="s">
        <v>86</v>
      </c>
      <c r="AT185" s="201" t="s">
        <v>75</v>
      </c>
      <c r="AU185" s="201" t="s">
        <v>84</v>
      </c>
      <c r="AY185" s="200" t="s">
        <v>184</v>
      </c>
      <c r="BK185" s="202">
        <f>SUM(BK186:BK189)</f>
        <v>0</v>
      </c>
    </row>
    <row r="186" spans="1:65" s="2" customFormat="1" ht="16.5" customHeight="1">
      <c r="A186" s="34"/>
      <c r="B186" s="35"/>
      <c r="C186" s="205" t="s">
        <v>318</v>
      </c>
      <c r="D186" s="205" t="s">
        <v>187</v>
      </c>
      <c r="E186" s="206" t="s">
        <v>327</v>
      </c>
      <c r="F186" s="207" t="s">
        <v>328</v>
      </c>
      <c r="G186" s="208" t="s">
        <v>190</v>
      </c>
      <c r="H186" s="209">
        <v>13.9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1.0000000000000001E-5</v>
      </c>
      <c r="R186" s="215">
        <f>Q186*H186</f>
        <v>1.3900000000000002E-4</v>
      </c>
      <c r="S186" s="215">
        <v>1.4999999999999999E-4</v>
      </c>
      <c r="T186" s="216">
        <f>S186*H186</f>
        <v>2.085E-3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128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128</v>
      </c>
      <c r="BM186" s="217" t="s">
        <v>1508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330</v>
      </c>
      <c r="G187" s="220"/>
      <c r="H187" s="224">
        <v>13.9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16.5" customHeight="1">
      <c r="A188" s="34"/>
      <c r="B188" s="35"/>
      <c r="C188" s="205" t="s">
        <v>323</v>
      </c>
      <c r="D188" s="205" t="s">
        <v>187</v>
      </c>
      <c r="E188" s="206" t="s">
        <v>332</v>
      </c>
      <c r="F188" s="207" t="s">
        <v>333</v>
      </c>
      <c r="G188" s="208" t="s">
        <v>190</v>
      </c>
      <c r="H188" s="209">
        <v>1.34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0</v>
      </c>
      <c r="R188" s="215">
        <f>Q188*H188</f>
        <v>0</v>
      </c>
      <c r="S188" s="215">
        <v>1.4999999999999999E-4</v>
      </c>
      <c r="T188" s="216">
        <f>S188*H188</f>
        <v>2.0100000000000001E-4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128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128</v>
      </c>
      <c r="BM188" s="217" t="s">
        <v>1509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149</v>
      </c>
      <c r="G189" s="220"/>
      <c r="H189" s="224">
        <v>1.34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12" customFormat="1" ht="22.9" customHeight="1">
      <c r="B190" s="189"/>
      <c r="C190" s="190"/>
      <c r="D190" s="191" t="s">
        <v>75</v>
      </c>
      <c r="E190" s="203" t="s">
        <v>335</v>
      </c>
      <c r="F190" s="203" t="s">
        <v>336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SUM(P191:P207)</f>
        <v>0</v>
      </c>
      <c r="Q190" s="197"/>
      <c r="R190" s="198">
        <f>SUM(R191:R207)</f>
        <v>6.5989999999999998E-3</v>
      </c>
      <c r="S190" s="197"/>
      <c r="T190" s="199">
        <f>SUM(T191:T207)</f>
        <v>0</v>
      </c>
      <c r="AR190" s="200" t="s">
        <v>86</v>
      </c>
      <c r="AT190" s="201" t="s">
        <v>75</v>
      </c>
      <c r="AU190" s="201" t="s">
        <v>84</v>
      </c>
      <c r="AY190" s="200" t="s">
        <v>184</v>
      </c>
      <c r="BK190" s="202">
        <f>SUM(BK191:BK207)</f>
        <v>0</v>
      </c>
    </row>
    <row r="191" spans="1:65" s="2" customFormat="1" ht="21.75" customHeight="1">
      <c r="A191" s="34"/>
      <c r="B191" s="35"/>
      <c r="C191" s="205" t="s">
        <v>280</v>
      </c>
      <c r="D191" s="205" t="s">
        <v>187</v>
      </c>
      <c r="E191" s="206" t="s">
        <v>338</v>
      </c>
      <c r="F191" s="207" t="s">
        <v>339</v>
      </c>
      <c r="G191" s="208" t="s">
        <v>340</v>
      </c>
      <c r="H191" s="209">
        <v>6.6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1.0000000000000001E-5</v>
      </c>
      <c r="R191" s="215">
        <f>Q191*H191</f>
        <v>6.6000000000000005E-5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128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128</v>
      </c>
      <c r="BM191" s="217" t="s">
        <v>1510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1255</v>
      </c>
      <c r="G192" s="220"/>
      <c r="H192" s="224">
        <v>6.6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16.5" customHeight="1">
      <c r="A193" s="34"/>
      <c r="B193" s="35"/>
      <c r="C193" s="205" t="s">
        <v>331</v>
      </c>
      <c r="D193" s="205" t="s">
        <v>187</v>
      </c>
      <c r="E193" s="206" t="s">
        <v>344</v>
      </c>
      <c r="F193" s="207" t="s">
        <v>345</v>
      </c>
      <c r="G193" s="208" t="s">
        <v>190</v>
      </c>
      <c r="H193" s="209">
        <v>5.36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128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128</v>
      </c>
      <c r="BM193" s="217" t="s">
        <v>1511</v>
      </c>
    </row>
    <row r="194" spans="1:65" s="13" customFormat="1" ht="11.25">
      <c r="B194" s="219"/>
      <c r="C194" s="220"/>
      <c r="D194" s="221" t="s">
        <v>193</v>
      </c>
      <c r="E194" s="222" t="s">
        <v>1</v>
      </c>
      <c r="F194" s="223" t="s">
        <v>137</v>
      </c>
      <c r="G194" s="220"/>
      <c r="H194" s="224">
        <v>5.36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32</v>
      </c>
      <c r="AX194" s="13" t="s">
        <v>84</v>
      </c>
      <c r="AY194" s="230" t="s">
        <v>184</v>
      </c>
    </row>
    <row r="195" spans="1:65" s="2" customFormat="1" ht="16.5" customHeight="1">
      <c r="A195" s="34"/>
      <c r="B195" s="35"/>
      <c r="C195" s="231" t="s">
        <v>337</v>
      </c>
      <c r="D195" s="231" t="s">
        <v>225</v>
      </c>
      <c r="E195" s="232" t="s">
        <v>348</v>
      </c>
      <c r="F195" s="233" t="s">
        <v>349</v>
      </c>
      <c r="G195" s="234" t="s">
        <v>190</v>
      </c>
      <c r="H195" s="235">
        <v>5.6280000000000001</v>
      </c>
      <c r="I195" s="236"/>
      <c r="J195" s="237">
        <f>ROUND(I195*H195,2)</f>
        <v>0</v>
      </c>
      <c r="K195" s="238"/>
      <c r="L195" s="239"/>
      <c r="M195" s="240" t="s">
        <v>1</v>
      </c>
      <c r="N195" s="241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280</v>
      </c>
      <c r="AT195" s="217" t="s">
        <v>225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128</v>
      </c>
      <c r="BM195" s="217" t="s">
        <v>1512</v>
      </c>
    </row>
    <row r="196" spans="1:65" s="13" customFormat="1" ht="11.25">
      <c r="B196" s="219"/>
      <c r="C196" s="220"/>
      <c r="D196" s="221" t="s">
        <v>193</v>
      </c>
      <c r="E196" s="220"/>
      <c r="F196" s="223" t="s">
        <v>1258</v>
      </c>
      <c r="G196" s="220"/>
      <c r="H196" s="224">
        <v>5.6280000000000001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4</v>
      </c>
      <c r="AX196" s="13" t="s">
        <v>84</v>
      </c>
      <c r="AY196" s="230" t="s">
        <v>184</v>
      </c>
    </row>
    <row r="197" spans="1:65" s="2" customFormat="1" ht="21.75" customHeight="1">
      <c r="A197" s="34"/>
      <c r="B197" s="35"/>
      <c r="C197" s="205" t="s">
        <v>343</v>
      </c>
      <c r="D197" s="205" t="s">
        <v>187</v>
      </c>
      <c r="E197" s="206" t="s">
        <v>353</v>
      </c>
      <c r="F197" s="207" t="s">
        <v>354</v>
      </c>
      <c r="G197" s="208" t="s">
        <v>190</v>
      </c>
      <c r="H197" s="209">
        <v>21.16</v>
      </c>
      <c r="I197" s="210"/>
      <c r="J197" s="211">
        <f>ROUND(I197*H197,2)</f>
        <v>0</v>
      </c>
      <c r="K197" s="212"/>
      <c r="L197" s="39"/>
      <c r="M197" s="213" t="s">
        <v>1</v>
      </c>
      <c r="N197" s="214" t="s">
        <v>41</v>
      </c>
      <c r="O197" s="71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128</v>
      </c>
      <c r="AT197" s="217" t="s">
        <v>187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128</v>
      </c>
      <c r="BM197" s="217" t="s">
        <v>1513</v>
      </c>
    </row>
    <row r="198" spans="1:65" s="13" customFormat="1" ht="11.25">
      <c r="B198" s="219"/>
      <c r="C198" s="220"/>
      <c r="D198" s="221" t="s">
        <v>193</v>
      </c>
      <c r="E198" s="222" t="s">
        <v>143</v>
      </c>
      <c r="F198" s="223" t="s">
        <v>1514</v>
      </c>
      <c r="G198" s="220"/>
      <c r="H198" s="224">
        <v>1.36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193</v>
      </c>
      <c r="AU198" s="230" t="s">
        <v>86</v>
      </c>
      <c r="AV198" s="13" t="s">
        <v>86</v>
      </c>
      <c r="AW198" s="13" t="s">
        <v>32</v>
      </c>
      <c r="AX198" s="13" t="s">
        <v>76</v>
      </c>
      <c r="AY198" s="230" t="s">
        <v>184</v>
      </c>
    </row>
    <row r="199" spans="1:65" s="13" customFormat="1" ht="11.25">
      <c r="B199" s="219"/>
      <c r="C199" s="220"/>
      <c r="D199" s="221" t="s">
        <v>193</v>
      </c>
      <c r="E199" s="222" t="s">
        <v>1</v>
      </c>
      <c r="F199" s="223" t="s">
        <v>968</v>
      </c>
      <c r="G199" s="220"/>
      <c r="H199" s="224">
        <v>1.6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193</v>
      </c>
      <c r="AU199" s="230" t="s">
        <v>86</v>
      </c>
      <c r="AV199" s="13" t="s">
        <v>86</v>
      </c>
      <c r="AW199" s="13" t="s">
        <v>32</v>
      </c>
      <c r="AX199" s="13" t="s">
        <v>76</v>
      </c>
      <c r="AY199" s="230" t="s">
        <v>184</v>
      </c>
    </row>
    <row r="200" spans="1:65" s="13" customFormat="1" ht="11.25">
      <c r="B200" s="219"/>
      <c r="C200" s="220"/>
      <c r="D200" s="221" t="s">
        <v>193</v>
      </c>
      <c r="E200" s="222" t="s">
        <v>1</v>
      </c>
      <c r="F200" s="223" t="s">
        <v>1484</v>
      </c>
      <c r="G200" s="220"/>
      <c r="H200" s="224">
        <v>18.2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193</v>
      </c>
      <c r="AU200" s="230" t="s">
        <v>86</v>
      </c>
      <c r="AV200" s="13" t="s">
        <v>86</v>
      </c>
      <c r="AW200" s="13" t="s">
        <v>32</v>
      </c>
      <c r="AX200" s="13" t="s">
        <v>76</v>
      </c>
      <c r="AY200" s="230" t="s">
        <v>184</v>
      </c>
    </row>
    <row r="201" spans="1:65" s="14" customFormat="1" ht="11.25">
      <c r="B201" s="245"/>
      <c r="C201" s="246"/>
      <c r="D201" s="221" t="s">
        <v>193</v>
      </c>
      <c r="E201" s="247" t="s">
        <v>1</v>
      </c>
      <c r="F201" s="248" t="s">
        <v>385</v>
      </c>
      <c r="G201" s="246"/>
      <c r="H201" s="249">
        <v>21.16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AT201" s="255" t="s">
        <v>193</v>
      </c>
      <c r="AU201" s="255" t="s">
        <v>86</v>
      </c>
      <c r="AV201" s="14" t="s">
        <v>191</v>
      </c>
      <c r="AW201" s="14" t="s">
        <v>32</v>
      </c>
      <c r="AX201" s="14" t="s">
        <v>84</v>
      </c>
      <c r="AY201" s="255" t="s">
        <v>184</v>
      </c>
    </row>
    <row r="202" spans="1:65" s="2" customFormat="1" ht="16.5" customHeight="1">
      <c r="A202" s="34"/>
      <c r="B202" s="35"/>
      <c r="C202" s="231" t="s">
        <v>347</v>
      </c>
      <c r="D202" s="231" t="s">
        <v>225</v>
      </c>
      <c r="E202" s="232" t="s">
        <v>348</v>
      </c>
      <c r="F202" s="233" t="s">
        <v>349</v>
      </c>
      <c r="G202" s="234" t="s">
        <v>190</v>
      </c>
      <c r="H202" s="235">
        <v>22.218</v>
      </c>
      <c r="I202" s="236"/>
      <c r="J202" s="237">
        <f>ROUND(I202*H202,2)</f>
        <v>0</v>
      </c>
      <c r="K202" s="238"/>
      <c r="L202" s="239"/>
      <c r="M202" s="240" t="s">
        <v>1</v>
      </c>
      <c r="N202" s="241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280</v>
      </c>
      <c r="AT202" s="217" t="s">
        <v>225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128</v>
      </c>
      <c r="BM202" s="217" t="s">
        <v>1515</v>
      </c>
    </row>
    <row r="203" spans="1:65" s="13" customFormat="1" ht="11.25">
      <c r="B203" s="219"/>
      <c r="C203" s="220"/>
      <c r="D203" s="221" t="s">
        <v>193</v>
      </c>
      <c r="E203" s="220"/>
      <c r="F203" s="223" t="s">
        <v>1516</v>
      </c>
      <c r="G203" s="220"/>
      <c r="H203" s="224">
        <v>22.218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4</v>
      </c>
      <c r="AX203" s="13" t="s">
        <v>84</v>
      </c>
      <c r="AY203" s="230" t="s">
        <v>184</v>
      </c>
    </row>
    <row r="204" spans="1:65" s="2" customFormat="1" ht="21.75" customHeight="1">
      <c r="A204" s="34"/>
      <c r="B204" s="35"/>
      <c r="C204" s="205" t="s">
        <v>352</v>
      </c>
      <c r="D204" s="205" t="s">
        <v>187</v>
      </c>
      <c r="E204" s="206" t="s">
        <v>361</v>
      </c>
      <c r="F204" s="207" t="s">
        <v>362</v>
      </c>
      <c r="G204" s="208" t="s">
        <v>190</v>
      </c>
      <c r="H204" s="209">
        <v>13.9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2.1000000000000001E-4</v>
      </c>
      <c r="R204" s="215">
        <f>Q204*H204</f>
        <v>2.9190000000000002E-3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128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128</v>
      </c>
      <c r="BM204" s="217" t="s">
        <v>1517</v>
      </c>
    </row>
    <row r="205" spans="1:65" s="13" customFormat="1" ht="11.25">
      <c r="B205" s="219"/>
      <c r="C205" s="220"/>
      <c r="D205" s="221" t="s">
        <v>193</v>
      </c>
      <c r="E205" s="222" t="s">
        <v>140</v>
      </c>
      <c r="F205" s="223" t="s">
        <v>330</v>
      </c>
      <c r="G205" s="220"/>
      <c r="H205" s="224">
        <v>13.9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21.75" customHeight="1">
      <c r="A206" s="34"/>
      <c r="B206" s="35"/>
      <c r="C206" s="205" t="s">
        <v>357</v>
      </c>
      <c r="D206" s="205" t="s">
        <v>187</v>
      </c>
      <c r="E206" s="206" t="s">
        <v>365</v>
      </c>
      <c r="F206" s="207" t="s">
        <v>366</v>
      </c>
      <c r="G206" s="208" t="s">
        <v>190</v>
      </c>
      <c r="H206" s="209">
        <v>13.9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2.5999999999999998E-4</v>
      </c>
      <c r="R206" s="215">
        <f>Q206*H206</f>
        <v>3.6139999999999996E-3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128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128</v>
      </c>
      <c r="BM206" s="217" t="s">
        <v>1518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140</v>
      </c>
      <c r="G207" s="220"/>
      <c r="H207" s="224">
        <v>13.9</v>
      </c>
      <c r="I207" s="225"/>
      <c r="J207" s="220"/>
      <c r="K207" s="220"/>
      <c r="L207" s="226"/>
      <c r="M207" s="242"/>
      <c r="N207" s="243"/>
      <c r="O207" s="243"/>
      <c r="P207" s="243"/>
      <c r="Q207" s="243"/>
      <c r="R207" s="243"/>
      <c r="S207" s="243"/>
      <c r="T207" s="244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2" customFormat="1" ht="6.95" customHeight="1">
      <c r="A208" s="34"/>
      <c r="B208" s="54"/>
      <c r="C208" s="55"/>
      <c r="D208" s="55"/>
      <c r="E208" s="55"/>
      <c r="F208" s="55"/>
      <c r="G208" s="55"/>
      <c r="H208" s="55"/>
      <c r="I208" s="153"/>
      <c r="J208" s="55"/>
      <c r="K208" s="55"/>
      <c r="L208" s="39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sheetProtection algorithmName="SHA-512" hashValue="Hko8CI2rzdn74FjQHu3QTZsrmkiCQnEreMnU02dJJ18Wa/fTjchrWTvDgoVn17FQRiLOowXHXcjpKCYAV0nXsw==" saltValue="MZ62sR3O4tiucMZ3SdDxS07hq5x4k1xnn5hfJgixQYnBBP1/PCI4Pkam3TqpO6g7KVVw5XdNnCPfZwlnadxo7w==" spinCount="100000" sheet="1" objects="1" scenarios="1" formatColumns="0" formatRows="0" autoFilter="0"/>
  <autoFilter ref="C124:K20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122</v>
      </c>
      <c r="AZ2" s="109" t="s">
        <v>137</v>
      </c>
      <c r="BA2" s="109" t="s">
        <v>138</v>
      </c>
      <c r="BB2" s="109" t="s">
        <v>1</v>
      </c>
      <c r="BC2" s="109" t="s">
        <v>1519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1520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149</v>
      </c>
      <c r="BA4" s="109" t="s">
        <v>150</v>
      </c>
      <c r="BB4" s="109" t="s">
        <v>1</v>
      </c>
      <c r="BC4" s="109" t="s">
        <v>1134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143</v>
      </c>
      <c r="BA5" s="109" t="s">
        <v>144</v>
      </c>
      <c r="BB5" s="109" t="s">
        <v>1</v>
      </c>
      <c r="BC5" s="109" t="s">
        <v>1521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146</v>
      </c>
      <c r="BA6" s="109" t="s">
        <v>1</v>
      </c>
      <c r="BB6" s="109" t="s">
        <v>1</v>
      </c>
      <c r="BC6" s="109" t="s">
        <v>1522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424</v>
      </c>
      <c r="BA7" s="109" t="s">
        <v>425</v>
      </c>
      <c r="BB7" s="109" t="s">
        <v>1</v>
      </c>
      <c r="BC7" s="109" t="s">
        <v>1523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421</v>
      </c>
      <c r="BA8" s="109" t="s">
        <v>422</v>
      </c>
      <c r="BB8" s="109" t="s">
        <v>1</v>
      </c>
      <c r="BC8" s="109" t="s">
        <v>1524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1525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148</v>
      </c>
      <c r="BA9" s="109" t="s">
        <v>148</v>
      </c>
      <c r="BB9" s="109" t="s">
        <v>1</v>
      </c>
      <c r="BC9" s="109" t="s">
        <v>86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416</v>
      </c>
      <c r="BA10" s="109" t="s">
        <v>416</v>
      </c>
      <c r="BB10" s="109" t="s">
        <v>1</v>
      </c>
      <c r="BC10" s="109" t="s">
        <v>1526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412</v>
      </c>
      <c r="BA11" s="109" t="s">
        <v>413</v>
      </c>
      <c r="BB11" s="109" t="s">
        <v>1</v>
      </c>
      <c r="BC11" s="109" t="s">
        <v>198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1143</v>
      </c>
      <c r="BA12" s="109" t="s">
        <v>1144</v>
      </c>
      <c r="BB12" s="109" t="s">
        <v>1</v>
      </c>
      <c r="BC12" s="109" t="s">
        <v>1527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140</v>
      </c>
      <c r="BA13" s="109" t="s">
        <v>140</v>
      </c>
      <c r="BB13" s="109" t="s">
        <v>1</v>
      </c>
      <c r="BC13" s="109" t="s">
        <v>1528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9" t="s">
        <v>1529</v>
      </c>
      <c r="BA14" s="109" t="s">
        <v>1529</v>
      </c>
      <c r="BB14" s="109" t="s">
        <v>1</v>
      </c>
      <c r="BC14" s="109" t="s">
        <v>1530</v>
      </c>
      <c r="BD14" s="109" t="s">
        <v>86</v>
      </c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ROUND((SUM(BE131:BE313)),  2)</f>
        <v>0</v>
      </c>
      <c r="G33" s="34"/>
      <c r="H33" s="34"/>
      <c r="I33" s="132">
        <v>0.21</v>
      </c>
      <c r="J33" s="131">
        <f>ROUND(((SUM(BE131:BE313))*I33),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ROUND((SUM(BF131:BF313)),  2)</f>
        <v>0</v>
      </c>
      <c r="G34" s="34"/>
      <c r="H34" s="34"/>
      <c r="I34" s="132">
        <v>0.15</v>
      </c>
      <c r="J34" s="131">
        <f>ROUND(((SUM(BF131:BF313))*I34),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ROUND((SUM(BG131:BG313)),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ROUND((SUM(BH131:BH313)),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ROUND((SUM(BI131:BI313)),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13 - 1.13 Sklad prádla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J150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J183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J194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J208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J210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J211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J231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430</v>
      </c>
      <c r="E107" s="172"/>
      <c r="F107" s="172"/>
      <c r="G107" s="172"/>
      <c r="H107" s="172"/>
      <c r="I107" s="173"/>
      <c r="J107" s="174">
        <f>J243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166</v>
      </c>
      <c r="E108" s="172"/>
      <c r="F108" s="172"/>
      <c r="G108" s="172"/>
      <c r="H108" s="172"/>
      <c r="I108" s="173"/>
      <c r="J108" s="174">
        <f>J253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431</v>
      </c>
      <c r="E109" s="172"/>
      <c r="F109" s="172"/>
      <c r="G109" s="172"/>
      <c r="H109" s="172"/>
      <c r="I109" s="173"/>
      <c r="J109" s="174">
        <f>J271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167</v>
      </c>
      <c r="E110" s="172"/>
      <c r="F110" s="172"/>
      <c r="G110" s="172"/>
      <c r="H110" s="172"/>
      <c r="I110" s="173"/>
      <c r="J110" s="174">
        <f>J288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168</v>
      </c>
      <c r="E111" s="172"/>
      <c r="F111" s="172"/>
      <c r="G111" s="172"/>
      <c r="H111" s="172"/>
      <c r="I111" s="173"/>
      <c r="J111" s="174">
        <f>J299</f>
        <v>0</v>
      </c>
      <c r="K111" s="170"/>
      <c r="L111" s="175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3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6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169</v>
      </c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34" t="str">
        <f>E7</f>
        <v>Stavební úpravy šaten a navazujících prostor TJ Milín č.p.319</v>
      </c>
      <c r="F121" s="335"/>
      <c r="G121" s="335"/>
      <c r="H121" s="335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152</v>
      </c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0" t="str">
        <f>E9</f>
        <v>13 - 1.13 Sklad prádla</v>
      </c>
      <c r="F123" s="336"/>
      <c r="G123" s="336"/>
      <c r="H123" s="3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8" t="s">
        <v>22</v>
      </c>
      <c r="J125" s="66" t="str">
        <f>IF(J12="","",J12)</f>
        <v>16. 8. 2021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40.15" customHeight="1">
      <c r="A127" s="34"/>
      <c r="B127" s="35"/>
      <c r="C127" s="29" t="s">
        <v>24</v>
      </c>
      <c r="D127" s="36"/>
      <c r="E127" s="36"/>
      <c r="F127" s="27" t="str">
        <f>E15</f>
        <v>Obec Milín, 11. května 27, 262 31 Milín</v>
      </c>
      <c r="G127" s="36"/>
      <c r="H127" s="36"/>
      <c r="I127" s="118" t="s">
        <v>30</v>
      </c>
      <c r="J127" s="32" t="str">
        <f>E21</f>
        <v>Ing. Jan hašek, Kamenická 832, 262 72 Březnice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118" t="s">
        <v>33</v>
      </c>
      <c r="J128" s="32" t="str">
        <f>E24</f>
        <v>Ing. Jitka Dupalová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6"/>
      <c r="B130" s="177"/>
      <c r="C130" s="178" t="s">
        <v>170</v>
      </c>
      <c r="D130" s="179" t="s">
        <v>61</v>
      </c>
      <c r="E130" s="179" t="s">
        <v>57</v>
      </c>
      <c r="F130" s="179" t="s">
        <v>58</v>
      </c>
      <c r="G130" s="179" t="s">
        <v>171</v>
      </c>
      <c r="H130" s="179" t="s">
        <v>172</v>
      </c>
      <c r="I130" s="180" t="s">
        <v>173</v>
      </c>
      <c r="J130" s="181" t="s">
        <v>157</v>
      </c>
      <c r="K130" s="182" t="s">
        <v>174</v>
      </c>
      <c r="L130" s="183"/>
      <c r="M130" s="75" t="s">
        <v>1</v>
      </c>
      <c r="N130" s="76" t="s">
        <v>40</v>
      </c>
      <c r="O130" s="76" t="s">
        <v>175</v>
      </c>
      <c r="P130" s="76" t="s">
        <v>176</v>
      </c>
      <c r="Q130" s="76" t="s">
        <v>177</v>
      </c>
      <c r="R130" s="76" t="s">
        <v>178</v>
      </c>
      <c r="S130" s="76" t="s">
        <v>179</v>
      </c>
      <c r="T130" s="77" t="s">
        <v>180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4"/>
      <c r="B131" s="35"/>
      <c r="C131" s="82" t="s">
        <v>181</v>
      </c>
      <c r="D131" s="36"/>
      <c r="E131" s="36"/>
      <c r="F131" s="36"/>
      <c r="G131" s="36"/>
      <c r="H131" s="36"/>
      <c r="I131" s="116"/>
      <c r="J131" s="184">
        <f>BK131</f>
        <v>0</v>
      </c>
      <c r="K131" s="36"/>
      <c r="L131" s="39"/>
      <c r="M131" s="78"/>
      <c r="N131" s="185"/>
      <c r="O131" s="79"/>
      <c r="P131" s="186">
        <f>P132+P210</f>
        <v>0</v>
      </c>
      <c r="Q131" s="79"/>
      <c r="R131" s="186">
        <f>R132+R210</f>
        <v>3.756033369999999</v>
      </c>
      <c r="S131" s="79"/>
      <c r="T131" s="187">
        <f>T132+T210</f>
        <v>2.3988448500000001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159</v>
      </c>
      <c r="BK131" s="188">
        <f>BK132+BK210</f>
        <v>0</v>
      </c>
    </row>
    <row r="132" spans="1:65" s="12" customFormat="1" ht="25.9" customHeight="1">
      <c r="B132" s="189"/>
      <c r="C132" s="190"/>
      <c r="D132" s="191" t="s">
        <v>75</v>
      </c>
      <c r="E132" s="192" t="s">
        <v>182</v>
      </c>
      <c r="F132" s="192" t="s">
        <v>183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P133+P147+P150+P183+P194+P208</f>
        <v>0</v>
      </c>
      <c r="Q132" s="197"/>
      <c r="R132" s="198">
        <f>R133+R147+R150+R183+R194+R208</f>
        <v>3.4344256599999992</v>
      </c>
      <c r="S132" s="197"/>
      <c r="T132" s="199">
        <f>T133+T147+T150+T183+T194+T208</f>
        <v>2.1116000000000001</v>
      </c>
      <c r="AR132" s="200" t="s">
        <v>84</v>
      </c>
      <c r="AT132" s="201" t="s">
        <v>75</v>
      </c>
      <c r="AU132" s="201" t="s">
        <v>76</v>
      </c>
      <c r="AY132" s="200" t="s">
        <v>184</v>
      </c>
      <c r="BK132" s="202">
        <f>BK133+BK147+BK150+BK183+BK194+BK208</f>
        <v>0</v>
      </c>
    </row>
    <row r="133" spans="1:65" s="12" customFormat="1" ht="22.9" customHeight="1">
      <c r="B133" s="189"/>
      <c r="C133" s="190"/>
      <c r="D133" s="191" t="s">
        <v>75</v>
      </c>
      <c r="E133" s="203" t="s">
        <v>84</v>
      </c>
      <c r="F133" s="203" t="s">
        <v>432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SUM(P134:P146)</f>
        <v>0</v>
      </c>
      <c r="Q133" s="197"/>
      <c r="R133" s="198">
        <f>SUM(R134:R146)</f>
        <v>0</v>
      </c>
      <c r="S133" s="197"/>
      <c r="T133" s="199">
        <f>SUM(T134:T146)</f>
        <v>0</v>
      </c>
      <c r="AR133" s="200" t="s">
        <v>84</v>
      </c>
      <c r="AT133" s="201" t="s">
        <v>75</v>
      </c>
      <c r="AU133" s="201" t="s">
        <v>84</v>
      </c>
      <c r="AY133" s="200" t="s">
        <v>184</v>
      </c>
      <c r="BK133" s="202">
        <f>SUM(BK134:BK146)</f>
        <v>0</v>
      </c>
    </row>
    <row r="134" spans="1:65" s="2" customFormat="1" ht="21.75" customHeight="1">
      <c r="A134" s="34"/>
      <c r="B134" s="35"/>
      <c r="C134" s="205" t="s">
        <v>84</v>
      </c>
      <c r="D134" s="205" t="s">
        <v>187</v>
      </c>
      <c r="E134" s="206" t="s">
        <v>433</v>
      </c>
      <c r="F134" s="207" t="s">
        <v>434</v>
      </c>
      <c r="G134" s="208" t="s">
        <v>435</v>
      </c>
      <c r="H134" s="209">
        <v>1.0389999999999999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1531</v>
      </c>
    </row>
    <row r="135" spans="1:65" s="13" customFormat="1" ht="11.25">
      <c r="B135" s="219"/>
      <c r="C135" s="220"/>
      <c r="D135" s="221" t="s">
        <v>193</v>
      </c>
      <c r="E135" s="222" t="s">
        <v>418</v>
      </c>
      <c r="F135" s="223" t="s">
        <v>437</v>
      </c>
      <c r="G135" s="220"/>
      <c r="H135" s="224">
        <v>1.0389999999999999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33" customHeight="1">
      <c r="A136" s="34"/>
      <c r="B136" s="35"/>
      <c r="C136" s="205" t="s">
        <v>86</v>
      </c>
      <c r="D136" s="205" t="s">
        <v>187</v>
      </c>
      <c r="E136" s="206" t="s">
        <v>438</v>
      </c>
      <c r="F136" s="207" t="s">
        <v>439</v>
      </c>
      <c r="G136" s="208" t="s">
        <v>435</v>
      </c>
      <c r="H136" s="209">
        <v>1.0389999999999999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1532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418</v>
      </c>
      <c r="G137" s="220"/>
      <c r="H137" s="224">
        <v>1.0389999999999999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33" customHeight="1">
      <c r="A138" s="34"/>
      <c r="B138" s="35"/>
      <c r="C138" s="205" t="s">
        <v>198</v>
      </c>
      <c r="D138" s="205" t="s">
        <v>187</v>
      </c>
      <c r="E138" s="206" t="s">
        <v>441</v>
      </c>
      <c r="F138" s="207" t="s">
        <v>442</v>
      </c>
      <c r="G138" s="208" t="s">
        <v>435</v>
      </c>
      <c r="H138" s="209">
        <v>1.0389999999999999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1533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418</v>
      </c>
      <c r="G139" s="220"/>
      <c r="H139" s="224">
        <v>1.0389999999999999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21.75" customHeight="1">
      <c r="A140" s="34"/>
      <c r="B140" s="35"/>
      <c r="C140" s="205" t="s">
        <v>191</v>
      </c>
      <c r="D140" s="205" t="s">
        <v>187</v>
      </c>
      <c r="E140" s="206" t="s">
        <v>444</v>
      </c>
      <c r="F140" s="207" t="s">
        <v>445</v>
      </c>
      <c r="G140" s="208" t="s">
        <v>435</v>
      </c>
      <c r="H140" s="209">
        <v>1.0389999999999999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1534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418</v>
      </c>
      <c r="G141" s="220"/>
      <c r="H141" s="224">
        <v>1.0389999999999999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207</v>
      </c>
      <c r="D142" s="205" t="s">
        <v>187</v>
      </c>
      <c r="E142" s="206" t="s">
        <v>447</v>
      </c>
      <c r="F142" s="207" t="s">
        <v>448</v>
      </c>
      <c r="G142" s="208" t="s">
        <v>243</v>
      </c>
      <c r="H142" s="209">
        <v>1.6619999999999999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1535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418</v>
      </c>
      <c r="G143" s="220"/>
      <c r="H143" s="224">
        <v>1.0389999999999999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13" customFormat="1" ht="11.25">
      <c r="B144" s="219"/>
      <c r="C144" s="220"/>
      <c r="D144" s="221" t="s">
        <v>193</v>
      </c>
      <c r="E144" s="220"/>
      <c r="F144" s="223" t="s">
        <v>1536</v>
      </c>
      <c r="G144" s="220"/>
      <c r="H144" s="224">
        <v>1.6619999999999999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4</v>
      </c>
      <c r="AX144" s="13" t="s">
        <v>84</v>
      </c>
      <c r="AY144" s="230" t="s">
        <v>184</v>
      </c>
    </row>
    <row r="145" spans="1:65" s="2" customFormat="1" ht="16.5" customHeight="1">
      <c r="A145" s="34"/>
      <c r="B145" s="35"/>
      <c r="C145" s="205" t="s">
        <v>185</v>
      </c>
      <c r="D145" s="205" t="s">
        <v>187</v>
      </c>
      <c r="E145" s="206" t="s">
        <v>451</v>
      </c>
      <c r="F145" s="207" t="s">
        <v>452</v>
      </c>
      <c r="G145" s="208" t="s">
        <v>435</v>
      </c>
      <c r="H145" s="209">
        <v>1.0389999999999999</v>
      </c>
      <c r="I145" s="210"/>
      <c r="J145" s="211">
        <f>ROUND(I145*H145,2)</f>
        <v>0</v>
      </c>
      <c r="K145" s="212"/>
      <c r="L145" s="39"/>
      <c r="M145" s="213" t="s">
        <v>1</v>
      </c>
      <c r="N145" s="214" t="s">
        <v>41</v>
      </c>
      <c r="O145" s="71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191</v>
      </c>
      <c r="AT145" s="217" t="s">
        <v>187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1537</v>
      </c>
    </row>
    <row r="146" spans="1:65" s="13" customFormat="1" ht="11.25">
      <c r="B146" s="219"/>
      <c r="C146" s="220"/>
      <c r="D146" s="221" t="s">
        <v>193</v>
      </c>
      <c r="E146" s="222" t="s">
        <v>1</v>
      </c>
      <c r="F146" s="223" t="s">
        <v>418</v>
      </c>
      <c r="G146" s="220"/>
      <c r="H146" s="224">
        <v>1.0389999999999999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32</v>
      </c>
      <c r="AX146" s="13" t="s">
        <v>84</v>
      </c>
      <c r="AY146" s="230" t="s">
        <v>184</v>
      </c>
    </row>
    <row r="147" spans="1:65" s="12" customFormat="1" ht="22.9" customHeight="1">
      <c r="B147" s="189"/>
      <c r="C147" s="190"/>
      <c r="D147" s="191" t="s">
        <v>75</v>
      </c>
      <c r="E147" s="203" t="s">
        <v>198</v>
      </c>
      <c r="F147" s="203" t="s">
        <v>718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SUM(P148:P149)</f>
        <v>0</v>
      </c>
      <c r="Q147" s="197"/>
      <c r="R147" s="198">
        <f>SUM(R148:R149)</f>
        <v>9.384816E-2</v>
      </c>
      <c r="S147" s="197"/>
      <c r="T147" s="199">
        <f>SUM(T148:T149)</f>
        <v>0</v>
      </c>
      <c r="AR147" s="200" t="s">
        <v>84</v>
      </c>
      <c r="AT147" s="201" t="s">
        <v>75</v>
      </c>
      <c r="AU147" s="201" t="s">
        <v>84</v>
      </c>
      <c r="AY147" s="200" t="s">
        <v>184</v>
      </c>
      <c r="BK147" s="202">
        <f>SUM(BK148:BK149)</f>
        <v>0</v>
      </c>
    </row>
    <row r="148" spans="1:65" s="2" customFormat="1" ht="21.75" customHeight="1">
      <c r="A148" s="34"/>
      <c r="B148" s="35"/>
      <c r="C148" s="205" t="s">
        <v>215</v>
      </c>
      <c r="D148" s="205" t="s">
        <v>187</v>
      </c>
      <c r="E148" s="206" t="s">
        <v>719</v>
      </c>
      <c r="F148" s="207" t="s">
        <v>1153</v>
      </c>
      <c r="G148" s="208" t="s">
        <v>190</v>
      </c>
      <c r="H148" s="209">
        <v>1.488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6.3070000000000001E-2</v>
      </c>
      <c r="R148" s="215">
        <f>Q148*H148</f>
        <v>9.384816E-2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1538</v>
      </c>
    </row>
    <row r="149" spans="1:65" s="13" customFormat="1" ht="11.25">
      <c r="B149" s="219"/>
      <c r="C149" s="220"/>
      <c r="D149" s="221" t="s">
        <v>193</v>
      </c>
      <c r="E149" s="222" t="s">
        <v>1</v>
      </c>
      <c r="F149" s="223" t="s">
        <v>1155</v>
      </c>
      <c r="G149" s="220"/>
      <c r="H149" s="224">
        <v>1.488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193</v>
      </c>
      <c r="AU149" s="230" t="s">
        <v>86</v>
      </c>
      <c r="AV149" s="13" t="s">
        <v>86</v>
      </c>
      <c r="AW149" s="13" t="s">
        <v>32</v>
      </c>
      <c r="AX149" s="13" t="s">
        <v>84</v>
      </c>
      <c r="AY149" s="230" t="s">
        <v>184</v>
      </c>
    </row>
    <row r="150" spans="1:65" s="12" customFormat="1" ht="22.9" customHeight="1">
      <c r="B150" s="189"/>
      <c r="C150" s="190"/>
      <c r="D150" s="191" t="s">
        <v>75</v>
      </c>
      <c r="E150" s="203" t="s">
        <v>185</v>
      </c>
      <c r="F150" s="203" t="s">
        <v>186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SUM(P151:P182)</f>
        <v>0</v>
      </c>
      <c r="Q150" s="197"/>
      <c r="R150" s="198">
        <f>SUM(R151:R182)</f>
        <v>3.3396946899999995</v>
      </c>
      <c r="S150" s="197"/>
      <c r="T150" s="199">
        <f>SUM(T151:T182)</f>
        <v>0</v>
      </c>
      <c r="AR150" s="200" t="s">
        <v>84</v>
      </c>
      <c r="AT150" s="201" t="s">
        <v>75</v>
      </c>
      <c r="AU150" s="201" t="s">
        <v>84</v>
      </c>
      <c r="AY150" s="200" t="s">
        <v>184</v>
      </c>
      <c r="BK150" s="202">
        <f>SUM(BK151:BK182)</f>
        <v>0</v>
      </c>
    </row>
    <row r="151" spans="1:65" s="2" customFormat="1" ht="21.75" customHeight="1">
      <c r="A151" s="34"/>
      <c r="B151" s="35"/>
      <c r="C151" s="205" t="s">
        <v>219</v>
      </c>
      <c r="D151" s="205" t="s">
        <v>187</v>
      </c>
      <c r="E151" s="206" t="s">
        <v>188</v>
      </c>
      <c r="F151" s="207" t="s">
        <v>189</v>
      </c>
      <c r="G151" s="208" t="s">
        <v>190</v>
      </c>
      <c r="H151" s="209">
        <v>1.34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4.3800000000000002E-3</v>
      </c>
      <c r="R151" s="215">
        <f>Q151*H151</f>
        <v>5.8692000000000006E-3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1539</v>
      </c>
    </row>
    <row r="152" spans="1:65" s="13" customFormat="1" ht="11.25">
      <c r="B152" s="219"/>
      <c r="C152" s="220"/>
      <c r="D152" s="221" t="s">
        <v>193</v>
      </c>
      <c r="E152" s="222" t="s">
        <v>149</v>
      </c>
      <c r="F152" s="223" t="s">
        <v>1157</v>
      </c>
      <c r="G152" s="220"/>
      <c r="H152" s="224">
        <v>1.34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224</v>
      </c>
      <c r="D153" s="205" t="s">
        <v>187</v>
      </c>
      <c r="E153" s="206" t="s">
        <v>195</v>
      </c>
      <c r="F153" s="207" t="s">
        <v>196</v>
      </c>
      <c r="G153" s="208" t="s">
        <v>190</v>
      </c>
      <c r="H153" s="209">
        <v>5.1929999999999996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3.0000000000000001E-3</v>
      </c>
      <c r="R153" s="215">
        <f>Q153*H153</f>
        <v>1.5578999999999999E-2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1540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137</v>
      </c>
      <c r="G154" s="220"/>
      <c r="H154" s="224">
        <v>5.1929999999999996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21.75" customHeight="1">
      <c r="A155" s="34"/>
      <c r="B155" s="35"/>
      <c r="C155" s="205" t="s">
        <v>111</v>
      </c>
      <c r="D155" s="205" t="s">
        <v>187</v>
      </c>
      <c r="E155" s="206" t="s">
        <v>199</v>
      </c>
      <c r="F155" s="207" t="s">
        <v>200</v>
      </c>
      <c r="G155" s="208" t="s">
        <v>190</v>
      </c>
      <c r="H155" s="209">
        <v>1.92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4.3800000000000002E-3</v>
      </c>
      <c r="R155" s="215">
        <f>Q155*H155</f>
        <v>8.4095999999999997E-3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1541</v>
      </c>
    </row>
    <row r="156" spans="1:65" s="13" customFormat="1" ht="11.25">
      <c r="B156" s="219"/>
      <c r="C156" s="220"/>
      <c r="D156" s="221" t="s">
        <v>193</v>
      </c>
      <c r="E156" s="222" t="s">
        <v>1</v>
      </c>
      <c r="F156" s="223" t="s">
        <v>1542</v>
      </c>
      <c r="G156" s="220"/>
      <c r="H156" s="224">
        <v>1.92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32</v>
      </c>
      <c r="AX156" s="13" t="s">
        <v>84</v>
      </c>
      <c r="AY156" s="230" t="s">
        <v>184</v>
      </c>
    </row>
    <row r="157" spans="1:65" s="2" customFormat="1" ht="21.75" customHeight="1">
      <c r="A157" s="34"/>
      <c r="B157" s="35"/>
      <c r="C157" s="205" t="s">
        <v>114</v>
      </c>
      <c r="D157" s="205" t="s">
        <v>187</v>
      </c>
      <c r="E157" s="206" t="s">
        <v>203</v>
      </c>
      <c r="F157" s="207" t="s">
        <v>204</v>
      </c>
      <c r="G157" s="208" t="s">
        <v>190</v>
      </c>
      <c r="H157" s="209">
        <v>26.2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3.0000000000000001E-3</v>
      </c>
      <c r="R157" s="215">
        <f>Q157*H157</f>
        <v>7.8600000000000003E-2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1543</v>
      </c>
    </row>
    <row r="158" spans="1:65" s="13" customFormat="1" ht="11.25">
      <c r="B158" s="219"/>
      <c r="C158" s="220"/>
      <c r="D158" s="221" t="s">
        <v>193</v>
      </c>
      <c r="E158" s="222" t="s">
        <v>146</v>
      </c>
      <c r="F158" s="223" t="s">
        <v>1544</v>
      </c>
      <c r="G158" s="220"/>
      <c r="H158" s="224">
        <v>26.2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193</v>
      </c>
      <c r="AU158" s="230" t="s">
        <v>86</v>
      </c>
      <c r="AV158" s="13" t="s">
        <v>86</v>
      </c>
      <c r="AW158" s="13" t="s">
        <v>32</v>
      </c>
      <c r="AX158" s="13" t="s">
        <v>84</v>
      </c>
      <c r="AY158" s="230" t="s">
        <v>184</v>
      </c>
    </row>
    <row r="159" spans="1:65" s="2" customFormat="1" ht="16.5" customHeight="1">
      <c r="A159" s="34"/>
      <c r="B159" s="35"/>
      <c r="C159" s="205" t="s">
        <v>117</v>
      </c>
      <c r="D159" s="205" t="s">
        <v>187</v>
      </c>
      <c r="E159" s="206" t="s">
        <v>208</v>
      </c>
      <c r="F159" s="207" t="s">
        <v>209</v>
      </c>
      <c r="G159" s="208" t="s">
        <v>190</v>
      </c>
      <c r="H159" s="209">
        <v>1.92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5.1999999999999998E-3</v>
      </c>
      <c r="R159" s="215">
        <f>Q159*H159</f>
        <v>9.9839999999999998E-3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1545</v>
      </c>
    </row>
    <row r="160" spans="1:65" s="13" customFormat="1" ht="11.25">
      <c r="B160" s="219"/>
      <c r="C160" s="220"/>
      <c r="D160" s="221" t="s">
        <v>193</v>
      </c>
      <c r="E160" s="222" t="s">
        <v>1</v>
      </c>
      <c r="F160" s="223" t="s">
        <v>1542</v>
      </c>
      <c r="G160" s="220"/>
      <c r="H160" s="224">
        <v>1.92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193</v>
      </c>
      <c r="AU160" s="230" t="s">
        <v>86</v>
      </c>
      <c r="AV160" s="13" t="s">
        <v>86</v>
      </c>
      <c r="AW160" s="13" t="s">
        <v>32</v>
      </c>
      <c r="AX160" s="13" t="s">
        <v>76</v>
      </c>
      <c r="AY160" s="230" t="s">
        <v>184</v>
      </c>
    </row>
    <row r="161" spans="1:65" s="14" customFormat="1" ht="11.25">
      <c r="B161" s="245"/>
      <c r="C161" s="246"/>
      <c r="D161" s="221" t="s">
        <v>193</v>
      </c>
      <c r="E161" s="247" t="s">
        <v>1</v>
      </c>
      <c r="F161" s="248" t="s">
        <v>385</v>
      </c>
      <c r="G161" s="246"/>
      <c r="H161" s="249">
        <v>1.92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193</v>
      </c>
      <c r="AU161" s="255" t="s">
        <v>86</v>
      </c>
      <c r="AV161" s="14" t="s">
        <v>191</v>
      </c>
      <c r="AW161" s="14" t="s">
        <v>32</v>
      </c>
      <c r="AX161" s="14" t="s">
        <v>84</v>
      </c>
      <c r="AY161" s="255" t="s">
        <v>184</v>
      </c>
    </row>
    <row r="162" spans="1:65" s="2" customFormat="1" ht="16.5" customHeight="1">
      <c r="A162" s="34"/>
      <c r="B162" s="35"/>
      <c r="C162" s="205" t="s">
        <v>120</v>
      </c>
      <c r="D162" s="205" t="s">
        <v>187</v>
      </c>
      <c r="E162" s="206" t="s">
        <v>211</v>
      </c>
      <c r="F162" s="207" t="s">
        <v>212</v>
      </c>
      <c r="G162" s="208" t="s">
        <v>190</v>
      </c>
      <c r="H162" s="209">
        <v>5.1929999999999996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1546</v>
      </c>
    </row>
    <row r="163" spans="1:65" s="13" customFormat="1" ht="11.25">
      <c r="B163" s="219"/>
      <c r="C163" s="220"/>
      <c r="D163" s="221" t="s">
        <v>193</v>
      </c>
      <c r="E163" s="222" t="s">
        <v>137</v>
      </c>
      <c r="F163" s="223" t="s">
        <v>1547</v>
      </c>
      <c r="G163" s="220"/>
      <c r="H163" s="224">
        <v>5.1929999999999996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2" customFormat="1" ht="21.75" customHeight="1">
      <c r="A164" s="34"/>
      <c r="B164" s="35"/>
      <c r="C164" s="205" t="s">
        <v>123</v>
      </c>
      <c r="D164" s="205" t="s">
        <v>187</v>
      </c>
      <c r="E164" s="206" t="s">
        <v>216</v>
      </c>
      <c r="F164" s="207" t="s">
        <v>217</v>
      </c>
      <c r="G164" s="208" t="s">
        <v>190</v>
      </c>
      <c r="H164" s="209">
        <v>3.2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1548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143</v>
      </c>
      <c r="G165" s="220"/>
      <c r="H165" s="224">
        <v>3.2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2" customFormat="1" ht="21.75" customHeight="1">
      <c r="A166" s="34"/>
      <c r="B166" s="35"/>
      <c r="C166" s="205" t="s">
        <v>8</v>
      </c>
      <c r="D166" s="205" t="s">
        <v>187</v>
      </c>
      <c r="E166" s="206" t="s">
        <v>464</v>
      </c>
      <c r="F166" s="207" t="s">
        <v>465</v>
      </c>
      <c r="G166" s="208" t="s">
        <v>435</v>
      </c>
      <c r="H166" s="209">
        <v>0.32200000000000001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2.45329</v>
      </c>
      <c r="R166" s="215">
        <f>Q166*H166</f>
        <v>0.78995937999999999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1549</v>
      </c>
    </row>
    <row r="167" spans="1:65" s="13" customFormat="1" ht="11.25">
      <c r="B167" s="219"/>
      <c r="C167" s="220"/>
      <c r="D167" s="221" t="s">
        <v>193</v>
      </c>
      <c r="E167" s="222" t="s">
        <v>424</v>
      </c>
      <c r="F167" s="223" t="s">
        <v>467</v>
      </c>
      <c r="G167" s="220"/>
      <c r="H167" s="224">
        <v>0.32200000000000001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21.75" customHeight="1">
      <c r="A168" s="34"/>
      <c r="B168" s="35"/>
      <c r="C168" s="205" t="s">
        <v>128</v>
      </c>
      <c r="D168" s="205" t="s">
        <v>187</v>
      </c>
      <c r="E168" s="206" t="s">
        <v>468</v>
      </c>
      <c r="F168" s="207" t="s">
        <v>469</v>
      </c>
      <c r="G168" s="208" t="s">
        <v>435</v>
      </c>
      <c r="H168" s="209">
        <v>0.51900000000000002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2.2563399999999998</v>
      </c>
      <c r="R168" s="215">
        <f>Q168*H168</f>
        <v>1.1710404599999999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191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191</v>
      </c>
      <c r="BM168" s="217" t="s">
        <v>1550</v>
      </c>
    </row>
    <row r="169" spans="1:65" s="13" customFormat="1" ht="11.25">
      <c r="B169" s="219"/>
      <c r="C169" s="220"/>
      <c r="D169" s="221" t="s">
        <v>193</v>
      </c>
      <c r="E169" s="222" t="s">
        <v>421</v>
      </c>
      <c r="F169" s="223" t="s">
        <v>471</v>
      </c>
      <c r="G169" s="220"/>
      <c r="H169" s="224">
        <v>0.51900000000000002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05" t="s">
        <v>131</v>
      </c>
      <c r="D170" s="205" t="s">
        <v>187</v>
      </c>
      <c r="E170" s="206" t="s">
        <v>472</v>
      </c>
      <c r="F170" s="207" t="s">
        <v>473</v>
      </c>
      <c r="G170" s="208" t="s">
        <v>435</v>
      </c>
      <c r="H170" s="209">
        <v>0.51900000000000002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1551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421</v>
      </c>
      <c r="G171" s="220"/>
      <c r="H171" s="224">
        <v>0.51900000000000002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21.75" customHeight="1">
      <c r="A172" s="34"/>
      <c r="B172" s="35"/>
      <c r="C172" s="205" t="s">
        <v>134</v>
      </c>
      <c r="D172" s="205" t="s">
        <v>187</v>
      </c>
      <c r="E172" s="206" t="s">
        <v>475</v>
      </c>
      <c r="F172" s="207" t="s">
        <v>476</v>
      </c>
      <c r="G172" s="208" t="s">
        <v>435</v>
      </c>
      <c r="H172" s="209">
        <v>0.32200000000000001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6.0999999999999997E-4</v>
      </c>
      <c r="R172" s="215">
        <f>Q172*H172</f>
        <v>1.9641999999999999E-4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1552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424</v>
      </c>
      <c r="G173" s="220"/>
      <c r="H173" s="224">
        <v>0.32200000000000001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16.5" customHeight="1">
      <c r="A174" s="34"/>
      <c r="B174" s="35"/>
      <c r="C174" s="205" t="s">
        <v>268</v>
      </c>
      <c r="D174" s="205" t="s">
        <v>187</v>
      </c>
      <c r="E174" s="206" t="s">
        <v>478</v>
      </c>
      <c r="F174" s="207" t="s">
        <v>479</v>
      </c>
      <c r="G174" s="208" t="s">
        <v>243</v>
      </c>
      <c r="H174" s="209">
        <v>1.9E-2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1.06277</v>
      </c>
      <c r="R174" s="215">
        <f>Q174*H174</f>
        <v>2.019263E-2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1553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481</v>
      </c>
      <c r="G175" s="220"/>
      <c r="H175" s="224">
        <v>1.9E-2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33" customHeight="1">
      <c r="A176" s="34"/>
      <c r="B176" s="35"/>
      <c r="C176" s="205" t="s">
        <v>274</v>
      </c>
      <c r="D176" s="205" t="s">
        <v>187</v>
      </c>
      <c r="E176" s="206" t="s">
        <v>482</v>
      </c>
      <c r="F176" s="207" t="s">
        <v>483</v>
      </c>
      <c r="G176" s="208" t="s">
        <v>340</v>
      </c>
      <c r="H176" s="209">
        <v>8.1999999999999993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2.0000000000000002E-5</v>
      </c>
      <c r="R176" s="215">
        <f>Q176*H176</f>
        <v>1.64E-4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1554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416</v>
      </c>
      <c r="G177" s="220"/>
      <c r="H177" s="224">
        <v>8.1999999999999993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21.75" customHeight="1">
      <c r="A178" s="34"/>
      <c r="B178" s="35"/>
      <c r="C178" s="205" t="s">
        <v>7</v>
      </c>
      <c r="D178" s="205" t="s">
        <v>187</v>
      </c>
      <c r="E178" s="206" t="s">
        <v>485</v>
      </c>
      <c r="F178" s="207" t="s">
        <v>486</v>
      </c>
      <c r="G178" s="208" t="s">
        <v>435</v>
      </c>
      <c r="H178" s="209">
        <v>0.51900000000000002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2.16</v>
      </c>
      <c r="R178" s="215">
        <f>Q178*H178</f>
        <v>1.12104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191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1555</v>
      </c>
    </row>
    <row r="179" spans="1:65" s="13" customFormat="1" ht="11.25">
      <c r="B179" s="219"/>
      <c r="C179" s="220"/>
      <c r="D179" s="221" t="s">
        <v>193</v>
      </c>
      <c r="E179" s="222" t="s">
        <v>1</v>
      </c>
      <c r="F179" s="223" t="s">
        <v>471</v>
      </c>
      <c r="G179" s="220"/>
      <c r="H179" s="224">
        <v>0.51900000000000002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32</v>
      </c>
      <c r="AX179" s="13" t="s">
        <v>84</v>
      </c>
      <c r="AY179" s="230" t="s">
        <v>184</v>
      </c>
    </row>
    <row r="180" spans="1:65" s="2" customFormat="1" ht="16.5" customHeight="1">
      <c r="A180" s="34"/>
      <c r="B180" s="35"/>
      <c r="C180" s="205" t="s">
        <v>282</v>
      </c>
      <c r="D180" s="205" t="s">
        <v>187</v>
      </c>
      <c r="E180" s="206" t="s">
        <v>220</v>
      </c>
      <c r="F180" s="207" t="s">
        <v>221</v>
      </c>
      <c r="G180" s="208" t="s">
        <v>222</v>
      </c>
      <c r="H180" s="209">
        <v>2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4.684E-2</v>
      </c>
      <c r="R180" s="215">
        <f>Q180*H180</f>
        <v>9.3679999999999999E-2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191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191</v>
      </c>
      <c r="BM180" s="217" t="s">
        <v>1556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148</v>
      </c>
      <c r="G181" s="220"/>
      <c r="H181" s="224">
        <v>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31" t="s">
        <v>288</v>
      </c>
      <c r="D182" s="231" t="s">
        <v>225</v>
      </c>
      <c r="E182" s="232" t="s">
        <v>226</v>
      </c>
      <c r="F182" s="233" t="s">
        <v>227</v>
      </c>
      <c r="G182" s="234" t="s">
        <v>222</v>
      </c>
      <c r="H182" s="235">
        <v>2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41</v>
      </c>
      <c r="O182" s="71"/>
      <c r="P182" s="215">
        <f>O182*H182</f>
        <v>0</v>
      </c>
      <c r="Q182" s="215">
        <v>1.2489999999999999E-2</v>
      </c>
      <c r="R182" s="215">
        <f>Q182*H182</f>
        <v>2.4979999999999999E-2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219</v>
      </c>
      <c r="AT182" s="217" t="s">
        <v>225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1557</v>
      </c>
    </row>
    <row r="183" spans="1:65" s="12" customFormat="1" ht="22.9" customHeight="1">
      <c r="B183" s="189"/>
      <c r="C183" s="190"/>
      <c r="D183" s="191" t="s">
        <v>75</v>
      </c>
      <c r="E183" s="203" t="s">
        <v>224</v>
      </c>
      <c r="F183" s="203" t="s">
        <v>229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SUM(P184:P193)</f>
        <v>0</v>
      </c>
      <c r="Q183" s="197"/>
      <c r="R183" s="198">
        <f>SUM(R184:R193)</f>
        <v>8.8280999999999993E-4</v>
      </c>
      <c r="S183" s="197"/>
      <c r="T183" s="199">
        <f>SUM(T184:T193)</f>
        <v>2.1116000000000001</v>
      </c>
      <c r="AR183" s="200" t="s">
        <v>84</v>
      </c>
      <c r="AT183" s="201" t="s">
        <v>75</v>
      </c>
      <c r="AU183" s="201" t="s">
        <v>84</v>
      </c>
      <c r="AY183" s="200" t="s">
        <v>184</v>
      </c>
      <c r="BK183" s="202">
        <f>SUM(BK184:BK193)</f>
        <v>0</v>
      </c>
    </row>
    <row r="184" spans="1:65" s="2" customFormat="1" ht="21.75" customHeight="1">
      <c r="A184" s="34"/>
      <c r="B184" s="35"/>
      <c r="C184" s="205" t="s">
        <v>292</v>
      </c>
      <c r="D184" s="205" t="s">
        <v>187</v>
      </c>
      <c r="E184" s="206" t="s">
        <v>230</v>
      </c>
      <c r="F184" s="207" t="s">
        <v>231</v>
      </c>
      <c r="G184" s="208" t="s">
        <v>190</v>
      </c>
      <c r="H184" s="209">
        <v>5.1929999999999996</v>
      </c>
      <c r="I184" s="210"/>
      <c r="J184" s="211">
        <f>ROUND(I184*H184,2)</f>
        <v>0</v>
      </c>
      <c r="K184" s="212"/>
      <c r="L184" s="39"/>
      <c r="M184" s="213" t="s">
        <v>1</v>
      </c>
      <c r="N184" s="214" t="s">
        <v>41</v>
      </c>
      <c r="O184" s="71"/>
      <c r="P184" s="215">
        <f>O184*H184</f>
        <v>0</v>
      </c>
      <c r="Q184" s="215">
        <v>1.2999999999999999E-4</v>
      </c>
      <c r="R184" s="215">
        <f>Q184*H184</f>
        <v>6.7508999999999993E-4</v>
      </c>
      <c r="S184" s="215">
        <v>0</v>
      </c>
      <c r="T184" s="21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7" t="s">
        <v>191</v>
      </c>
      <c r="AT184" s="217" t="s">
        <v>187</v>
      </c>
      <c r="AU184" s="217" t="s">
        <v>86</v>
      </c>
      <c r="AY184" s="17" t="s">
        <v>184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191</v>
      </c>
      <c r="BM184" s="217" t="s">
        <v>1558</v>
      </c>
    </row>
    <row r="185" spans="1:65" s="13" customFormat="1" ht="11.25">
      <c r="B185" s="219"/>
      <c r="C185" s="220"/>
      <c r="D185" s="221" t="s">
        <v>193</v>
      </c>
      <c r="E185" s="222" t="s">
        <v>1</v>
      </c>
      <c r="F185" s="223" t="s">
        <v>137</v>
      </c>
      <c r="G185" s="220"/>
      <c r="H185" s="224">
        <v>5.1929999999999996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193</v>
      </c>
      <c r="AU185" s="230" t="s">
        <v>86</v>
      </c>
      <c r="AV185" s="13" t="s">
        <v>86</v>
      </c>
      <c r="AW185" s="13" t="s">
        <v>32</v>
      </c>
      <c r="AX185" s="13" t="s">
        <v>84</v>
      </c>
      <c r="AY185" s="230" t="s">
        <v>184</v>
      </c>
    </row>
    <row r="186" spans="1:65" s="2" customFormat="1" ht="21.75" customHeight="1">
      <c r="A186" s="34"/>
      <c r="B186" s="35"/>
      <c r="C186" s="205" t="s">
        <v>296</v>
      </c>
      <c r="D186" s="205" t="s">
        <v>187</v>
      </c>
      <c r="E186" s="206" t="s">
        <v>233</v>
      </c>
      <c r="F186" s="207" t="s">
        <v>234</v>
      </c>
      <c r="G186" s="208" t="s">
        <v>190</v>
      </c>
      <c r="H186" s="209">
        <v>5.1929999999999996</v>
      </c>
      <c r="I186" s="210"/>
      <c r="J186" s="211">
        <f>ROUND(I186*H186,2)</f>
        <v>0</v>
      </c>
      <c r="K186" s="212"/>
      <c r="L186" s="39"/>
      <c r="M186" s="213" t="s">
        <v>1</v>
      </c>
      <c r="N186" s="214" t="s">
        <v>41</v>
      </c>
      <c r="O186" s="71"/>
      <c r="P186" s="215">
        <f>O186*H186</f>
        <v>0</v>
      </c>
      <c r="Q186" s="215">
        <v>4.0000000000000003E-5</v>
      </c>
      <c r="R186" s="215">
        <f>Q186*H186</f>
        <v>2.0772E-4</v>
      </c>
      <c r="S186" s="215">
        <v>0</v>
      </c>
      <c r="T186" s="21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7" t="s">
        <v>191</v>
      </c>
      <c r="AT186" s="217" t="s">
        <v>187</v>
      </c>
      <c r="AU186" s="217" t="s">
        <v>86</v>
      </c>
      <c r="AY186" s="17" t="s">
        <v>184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191</v>
      </c>
      <c r="BM186" s="217" t="s">
        <v>1559</v>
      </c>
    </row>
    <row r="187" spans="1:65" s="13" customFormat="1" ht="11.25">
      <c r="B187" s="219"/>
      <c r="C187" s="220"/>
      <c r="D187" s="221" t="s">
        <v>193</v>
      </c>
      <c r="E187" s="222" t="s">
        <v>1</v>
      </c>
      <c r="F187" s="223" t="s">
        <v>137</v>
      </c>
      <c r="G187" s="220"/>
      <c r="H187" s="224">
        <v>5.1929999999999996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193</v>
      </c>
      <c r="AU187" s="230" t="s">
        <v>86</v>
      </c>
      <c r="AV187" s="13" t="s">
        <v>86</v>
      </c>
      <c r="AW187" s="13" t="s">
        <v>32</v>
      </c>
      <c r="AX187" s="13" t="s">
        <v>84</v>
      </c>
      <c r="AY187" s="230" t="s">
        <v>184</v>
      </c>
    </row>
    <row r="188" spans="1:65" s="2" customFormat="1" ht="33" customHeight="1">
      <c r="A188" s="34"/>
      <c r="B188" s="35"/>
      <c r="C188" s="205" t="s">
        <v>300</v>
      </c>
      <c r="D188" s="205" t="s">
        <v>187</v>
      </c>
      <c r="E188" s="206" t="s">
        <v>492</v>
      </c>
      <c r="F188" s="207" t="s">
        <v>493</v>
      </c>
      <c r="G188" s="208" t="s">
        <v>435</v>
      </c>
      <c r="H188" s="209">
        <v>0.51900000000000002</v>
      </c>
      <c r="I188" s="210"/>
      <c r="J188" s="211">
        <f>ROUND(I188*H188,2)</f>
        <v>0</v>
      </c>
      <c r="K188" s="212"/>
      <c r="L188" s="39"/>
      <c r="M188" s="213" t="s">
        <v>1</v>
      </c>
      <c r="N188" s="214" t="s">
        <v>41</v>
      </c>
      <c r="O188" s="71"/>
      <c r="P188" s="215">
        <f>O188*H188</f>
        <v>0</v>
      </c>
      <c r="Q188" s="215">
        <v>0</v>
      </c>
      <c r="R188" s="215">
        <f>Q188*H188</f>
        <v>0</v>
      </c>
      <c r="S188" s="215">
        <v>2.2000000000000002</v>
      </c>
      <c r="T188" s="216">
        <f>S188*H188</f>
        <v>1.1418000000000001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7" t="s">
        <v>191</v>
      </c>
      <c r="AT188" s="217" t="s">
        <v>187</v>
      </c>
      <c r="AU188" s="217" t="s">
        <v>86</v>
      </c>
      <c r="AY188" s="17" t="s">
        <v>184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191</v>
      </c>
      <c r="BM188" s="217" t="s">
        <v>1560</v>
      </c>
    </row>
    <row r="189" spans="1:65" s="13" customFormat="1" ht="11.25">
      <c r="B189" s="219"/>
      <c r="C189" s="220"/>
      <c r="D189" s="221" t="s">
        <v>193</v>
      </c>
      <c r="E189" s="222" t="s">
        <v>1</v>
      </c>
      <c r="F189" s="223" t="s">
        <v>471</v>
      </c>
      <c r="G189" s="220"/>
      <c r="H189" s="224">
        <v>0.51900000000000002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193</v>
      </c>
      <c r="AU189" s="230" t="s">
        <v>86</v>
      </c>
      <c r="AV189" s="13" t="s">
        <v>86</v>
      </c>
      <c r="AW189" s="13" t="s">
        <v>32</v>
      </c>
      <c r="AX189" s="13" t="s">
        <v>84</v>
      </c>
      <c r="AY189" s="230" t="s">
        <v>184</v>
      </c>
    </row>
    <row r="190" spans="1:65" s="2" customFormat="1" ht="21.75" customHeight="1">
      <c r="A190" s="34"/>
      <c r="B190" s="35"/>
      <c r="C190" s="205" t="s">
        <v>304</v>
      </c>
      <c r="D190" s="205" t="s">
        <v>187</v>
      </c>
      <c r="E190" s="206" t="s">
        <v>495</v>
      </c>
      <c r="F190" s="207" t="s">
        <v>496</v>
      </c>
      <c r="G190" s="208" t="s">
        <v>435</v>
      </c>
      <c r="H190" s="209">
        <v>0.51900000000000002</v>
      </c>
      <c r="I190" s="210"/>
      <c r="J190" s="211">
        <f>ROUND(I190*H190,2)</f>
        <v>0</v>
      </c>
      <c r="K190" s="212"/>
      <c r="L190" s="39"/>
      <c r="M190" s="213" t="s">
        <v>1</v>
      </c>
      <c r="N190" s="214" t="s">
        <v>41</v>
      </c>
      <c r="O190" s="71"/>
      <c r="P190" s="215">
        <f>O190*H190</f>
        <v>0</v>
      </c>
      <c r="Q190" s="215">
        <v>0</v>
      </c>
      <c r="R190" s="215">
        <f>Q190*H190</f>
        <v>0</v>
      </c>
      <c r="S190" s="215">
        <v>1.4</v>
      </c>
      <c r="T190" s="216">
        <f>S190*H190</f>
        <v>0.72660000000000002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7" t="s">
        <v>191</v>
      </c>
      <c r="AT190" s="217" t="s">
        <v>187</v>
      </c>
      <c r="AU190" s="217" t="s">
        <v>86</v>
      </c>
      <c r="AY190" s="17" t="s">
        <v>184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191</v>
      </c>
      <c r="BM190" s="217" t="s">
        <v>1561</v>
      </c>
    </row>
    <row r="191" spans="1:65" s="13" customFormat="1" ht="11.25">
      <c r="B191" s="219"/>
      <c r="C191" s="220"/>
      <c r="D191" s="221" t="s">
        <v>193</v>
      </c>
      <c r="E191" s="222" t="s">
        <v>1</v>
      </c>
      <c r="F191" s="223" t="s">
        <v>471</v>
      </c>
      <c r="G191" s="220"/>
      <c r="H191" s="224">
        <v>0.51900000000000002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193</v>
      </c>
      <c r="AU191" s="230" t="s">
        <v>86</v>
      </c>
      <c r="AV191" s="13" t="s">
        <v>86</v>
      </c>
      <c r="AW191" s="13" t="s">
        <v>32</v>
      </c>
      <c r="AX191" s="13" t="s">
        <v>84</v>
      </c>
      <c r="AY191" s="230" t="s">
        <v>184</v>
      </c>
    </row>
    <row r="192" spans="1:65" s="2" customFormat="1" ht="16.5" customHeight="1">
      <c r="A192" s="34"/>
      <c r="B192" s="35"/>
      <c r="C192" s="205" t="s">
        <v>308</v>
      </c>
      <c r="D192" s="205" t="s">
        <v>187</v>
      </c>
      <c r="E192" s="206" t="s">
        <v>236</v>
      </c>
      <c r="F192" s="207" t="s">
        <v>237</v>
      </c>
      <c r="G192" s="208" t="s">
        <v>190</v>
      </c>
      <c r="H192" s="209">
        <v>3.2</v>
      </c>
      <c r="I192" s="210"/>
      <c r="J192" s="211">
        <f>ROUND(I192*H192,2)</f>
        <v>0</v>
      </c>
      <c r="K192" s="212"/>
      <c r="L192" s="39"/>
      <c r="M192" s="213" t="s">
        <v>1</v>
      </c>
      <c r="N192" s="214" t="s">
        <v>41</v>
      </c>
      <c r="O192" s="71"/>
      <c r="P192" s="215">
        <f>O192*H192</f>
        <v>0</v>
      </c>
      <c r="Q192" s="215">
        <v>0</v>
      </c>
      <c r="R192" s="215">
        <f>Q192*H192</f>
        <v>0</v>
      </c>
      <c r="S192" s="215">
        <v>7.5999999999999998E-2</v>
      </c>
      <c r="T192" s="216">
        <f>S192*H192</f>
        <v>0.2432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7" t="s">
        <v>191</v>
      </c>
      <c r="AT192" s="217" t="s">
        <v>187</v>
      </c>
      <c r="AU192" s="217" t="s">
        <v>86</v>
      </c>
      <c r="AY192" s="17" t="s">
        <v>184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191</v>
      </c>
      <c r="BM192" s="217" t="s">
        <v>1562</v>
      </c>
    </row>
    <row r="193" spans="1:65" s="13" customFormat="1" ht="11.25">
      <c r="B193" s="219"/>
      <c r="C193" s="220"/>
      <c r="D193" s="221" t="s">
        <v>193</v>
      </c>
      <c r="E193" s="222" t="s">
        <v>1</v>
      </c>
      <c r="F193" s="223" t="s">
        <v>499</v>
      </c>
      <c r="G193" s="220"/>
      <c r="H193" s="224">
        <v>3.2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193</v>
      </c>
      <c r="AU193" s="230" t="s">
        <v>86</v>
      </c>
      <c r="AV193" s="13" t="s">
        <v>86</v>
      </c>
      <c r="AW193" s="13" t="s">
        <v>32</v>
      </c>
      <c r="AX193" s="13" t="s">
        <v>84</v>
      </c>
      <c r="AY193" s="230" t="s">
        <v>184</v>
      </c>
    </row>
    <row r="194" spans="1:65" s="12" customFormat="1" ht="22.9" customHeight="1">
      <c r="B194" s="189"/>
      <c r="C194" s="190"/>
      <c r="D194" s="191" t="s">
        <v>75</v>
      </c>
      <c r="E194" s="203" t="s">
        <v>239</v>
      </c>
      <c r="F194" s="203" t="s">
        <v>240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SUM(P195:P207)</f>
        <v>0</v>
      </c>
      <c r="Q194" s="197"/>
      <c r="R194" s="198">
        <f>SUM(R195:R207)</f>
        <v>0</v>
      </c>
      <c r="S194" s="197"/>
      <c r="T194" s="199">
        <f>SUM(T195:T207)</f>
        <v>0</v>
      </c>
      <c r="AR194" s="200" t="s">
        <v>84</v>
      </c>
      <c r="AT194" s="201" t="s">
        <v>75</v>
      </c>
      <c r="AU194" s="201" t="s">
        <v>84</v>
      </c>
      <c r="AY194" s="200" t="s">
        <v>184</v>
      </c>
      <c r="BK194" s="202">
        <f>SUM(BK195:BK207)</f>
        <v>0</v>
      </c>
    </row>
    <row r="195" spans="1:65" s="2" customFormat="1" ht="16.5" customHeight="1">
      <c r="A195" s="34"/>
      <c r="B195" s="35"/>
      <c r="C195" s="205" t="s">
        <v>312</v>
      </c>
      <c r="D195" s="205" t="s">
        <v>187</v>
      </c>
      <c r="E195" s="206" t="s">
        <v>241</v>
      </c>
      <c r="F195" s="207" t="s">
        <v>242</v>
      </c>
      <c r="G195" s="208" t="s">
        <v>243</v>
      </c>
      <c r="H195" s="209">
        <v>2.399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191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191</v>
      </c>
      <c r="BM195" s="217" t="s">
        <v>1563</v>
      </c>
    </row>
    <row r="196" spans="1:65" s="2" customFormat="1" ht="16.5" customHeight="1">
      <c r="A196" s="34"/>
      <c r="B196" s="35"/>
      <c r="C196" s="205" t="s">
        <v>318</v>
      </c>
      <c r="D196" s="205" t="s">
        <v>187</v>
      </c>
      <c r="E196" s="206" t="s">
        <v>505</v>
      </c>
      <c r="F196" s="207" t="s">
        <v>246</v>
      </c>
      <c r="G196" s="208" t="s">
        <v>243</v>
      </c>
      <c r="H196" s="209">
        <v>2.399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1564</v>
      </c>
    </row>
    <row r="197" spans="1:65" s="2" customFormat="1" ht="21.75" customHeight="1">
      <c r="A197" s="34"/>
      <c r="B197" s="35"/>
      <c r="C197" s="205" t="s">
        <v>323</v>
      </c>
      <c r="D197" s="205" t="s">
        <v>187</v>
      </c>
      <c r="E197" s="206" t="s">
        <v>248</v>
      </c>
      <c r="F197" s="207" t="s">
        <v>249</v>
      </c>
      <c r="G197" s="208" t="s">
        <v>243</v>
      </c>
      <c r="H197" s="209">
        <v>2.399</v>
      </c>
      <c r="I197" s="210"/>
      <c r="J197" s="211">
        <f>ROUND(I197*H197,2)</f>
        <v>0</v>
      </c>
      <c r="K197" s="212"/>
      <c r="L197" s="39"/>
      <c r="M197" s="213" t="s">
        <v>1</v>
      </c>
      <c r="N197" s="214" t="s">
        <v>41</v>
      </c>
      <c r="O197" s="71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191</v>
      </c>
      <c r="AT197" s="217" t="s">
        <v>187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191</v>
      </c>
      <c r="BM197" s="217" t="s">
        <v>1565</v>
      </c>
    </row>
    <row r="198" spans="1:65" s="2" customFormat="1" ht="21.75" customHeight="1">
      <c r="A198" s="34"/>
      <c r="B198" s="35"/>
      <c r="C198" s="205" t="s">
        <v>280</v>
      </c>
      <c r="D198" s="205" t="s">
        <v>187</v>
      </c>
      <c r="E198" s="206" t="s">
        <v>251</v>
      </c>
      <c r="F198" s="207" t="s">
        <v>252</v>
      </c>
      <c r="G198" s="208" t="s">
        <v>243</v>
      </c>
      <c r="H198" s="209">
        <v>21.591000000000001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1566</v>
      </c>
    </row>
    <row r="199" spans="1:65" s="13" customFormat="1" ht="11.25">
      <c r="B199" s="219"/>
      <c r="C199" s="220"/>
      <c r="D199" s="221" t="s">
        <v>193</v>
      </c>
      <c r="E199" s="220"/>
      <c r="F199" s="223" t="s">
        <v>1567</v>
      </c>
      <c r="G199" s="220"/>
      <c r="H199" s="224">
        <v>21.591000000000001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193</v>
      </c>
      <c r="AU199" s="230" t="s">
        <v>86</v>
      </c>
      <c r="AV199" s="13" t="s">
        <v>86</v>
      </c>
      <c r="AW199" s="13" t="s">
        <v>4</v>
      </c>
      <c r="AX199" s="13" t="s">
        <v>84</v>
      </c>
      <c r="AY199" s="230" t="s">
        <v>184</v>
      </c>
    </row>
    <row r="200" spans="1:65" s="2" customFormat="1" ht="21.75" customHeight="1">
      <c r="A200" s="34"/>
      <c r="B200" s="35"/>
      <c r="C200" s="205" t="s">
        <v>331</v>
      </c>
      <c r="D200" s="205" t="s">
        <v>187</v>
      </c>
      <c r="E200" s="206" t="s">
        <v>510</v>
      </c>
      <c r="F200" s="207" t="s">
        <v>511</v>
      </c>
      <c r="G200" s="208" t="s">
        <v>243</v>
      </c>
      <c r="H200" s="209">
        <v>1.179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1568</v>
      </c>
    </row>
    <row r="201" spans="1:65" s="13" customFormat="1" ht="11.25">
      <c r="B201" s="219"/>
      <c r="C201" s="220"/>
      <c r="D201" s="221" t="s">
        <v>193</v>
      </c>
      <c r="E201" s="222" t="s">
        <v>1</v>
      </c>
      <c r="F201" s="223" t="s">
        <v>1191</v>
      </c>
      <c r="G201" s="220"/>
      <c r="H201" s="224">
        <v>1.179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193</v>
      </c>
      <c r="AU201" s="230" t="s">
        <v>86</v>
      </c>
      <c r="AV201" s="13" t="s">
        <v>86</v>
      </c>
      <c r="AW201" s="13" t="s">
        <v>32</v>
      </c>
      <c r="AX201" s="13" t="s">
        <v>84</v>
      </c>
      <c r="AY201" s="230" t="s">
        <v>184</v>
      </c>
    </row>
    <row r="202" spans="1:65" s="2" customFormat="1" ht="21.75" customHeight="1">
      <c r="A202" s="34"/>
      <c r="B202" s="35"/>
      <c r="C202" s="205" t="s">
        <v>337</v>
      </c>
      <c r="D202" s="205" t="s">
        <v>187</v>
      </c>
      <c r="E202" s="206" t="s">
        <v>255</v>
      </c>
      <c r="F202" s="207" t="s">
        <v>256</v>
      </c>
      <c r="G202" s="208" t="s">
        <v>243</v>
      </c>
      <c r="H202" s="209">
        <v>0.52800000000000002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191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191</v>
      </c>
      <c r="BM202" s="217" t="s">
        <v>1569</v>
      </c>
    </row>
    <row r="203" spans="1:65" s="13" customFormat="1" ht="11.25">
      <c r="B203" s="219"/>
      <c r="C203" s="220"/>
      <c r="D203" s="221" t="s">
        <v>193</v>
      </c>
      <c r="E203" s="222" t="s">
        <v>1</v>
      </c>
      <c r="F203" s="223" t="s">
        <v>1570</v>
      </c>
      <c r="G203" s="220"/>
      <c r="H203" s="224">
        <v>0.52800000000000002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32</v>
      </c>
      <c r="AX203" s="13" t="s">
        <v>84</v>
      </c>
      <c r="AY203" s="230" t="s">
        <v>184</v>
      </c>
    </row>
    <row r="204" spans="1:65" s="2" customFormat="1" ht="21.75" customHeight="1">
      <c r="A204" s="34"/>
      <c r="B204" s="35"/>
      <c r="C204" s="205" t="s">
        <v>343</v>
      </c>
      <c r="D204" s="205" t="s">
        <v>187</v>
      </c>
      <c r="E204" s="206" t="s">
        <v>516</v>
      </c>
      <c r="F204" s="207" t="s">
        <v>517</v>
      </c>
      <c r="G204" s="208" t="s">
        <v>243</v>
      </c>
      <c r="H204" s="209">
        <v>0.75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191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191</v>
      </c>
      <c r="BM204" s="217" t="s">
        <v>1571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1195</v>
      </c>
      <c r="G205" s="220"/>
      <c r="H205" s="224">
        <v>0.75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21.75" customHeight="1">
      <c r="A206" s="34"/>
      <c r="B206" s="35"/>
      <c r="C206" s="205" t="s">
        <v>347</v>
      </c>
      <c r="D206" s="205" t="s">
        <v>187</v>
      </c>
      <c r="E206" s="206" t="s">
        <v>520</v>
      </c>
      <c r="F206" s="207" t="s">
        <v>521</v>
      </c>
      <c r="G206" s="208" t="s">
        <v>243</v>
      </c>
      <c r="H206" s="209">
        <v>2.1000000000000001E-2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191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191</v>
      </c>
      <c r="BM206" s="217" t="s">
        <v>1572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1201</v>
      </c>
      <c r="G207" s="220"/>
      <c r="H207" s="224">
        <v>2.1000000000000001E-2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12" customFormat="1" ht="22.9" customHeight="1">
      <c r="B208" s="189"/>
      <c r="C208" s="190"/>
      <c r="D208" s="191" t="s">
        <v>75</v>
      </c>
      <c r="E208" s="203" t="s">
        <v>259</v>
      </c>
      <c r="F208" s="203" t="s">
        <v>260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P209</f>
        <v>0</v>
      </c>
      <c r="Q208" s="197"/>
      <c r="R208" s="198">
        <f>R209</f>
        <v>0</v>
      </c>
      <c r="S208" s="197"/>
      <c r="T208" s="199">
        <f>T209</f>
        <v>0</v>
      </c>
      <c r="AR208" s="200" t="s">
        <v>84</v>
      </c>
      <c r="AT208" s="201" t="s">
        <v>75</v>
      </c>
      <c r="AU208" s="201" t="s">
        <v>84</v>
      </c>
      <c r="AY208" s="200" t="s">
        <v>184</v>
      </c>
      <c r="BK208" s="202">
        <f>BK209</f>
        <v>0</v>
      </c>
    </row>
    <row r="209" spans="1:65" s="2" customFormat="1" ht="16.5" customHeight="1">
      <c r="A209" s="34"/>
      <c r="B209" s="35"/>
      <c r="C209" s="205" t="s">
        <v>352</v>
      </c>
      <c r="D209" s="205" t="s">
        <v>187</v>
      </c>
      <c r="E209" s="206" t="s">
        <v>261</v>
      </c>
      <c r="F209" s="207" t="s">
        <v>262</v>
      </c>
      <c r="G209" s="208" t="s">
        <v>243</v>
      </c>
      <c r="H209" s="209">
        <v>3.4340000000000002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191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191</v>
      </c>
      <c r="BM209" s="217" t="s">
        <v>1573</v>
      </c>
    </row>
    <row r="210" spans="1:65" s="12" customFormat="1" ht="25.9" customHeight="1">
      <c r="B210" s="189"/>
      <c r="C210" s="190"/>
      <c r="D210" s="191" t="s">
        <v>75</v>
      </c>
      <c r="E210" s="192" t="s">
        <v>264</v>
      </c>
      <c r="F210" s="192" t="s">
        <v>265</v>
      </c>
      <c r="G210" s="190"/>
      <c r="H210" s="190"/>
      <c r="I210" s="193"/>
      <c r="J210" s="194">
        <f>BK210</f>
        <v>0</v>
      </c>
      <c r="K210" s="190"/>
      <c r="L210" s="195"/>
      <c r="M210" s="196"/>
      <c r="N210" s="197"/>
      <c r="O210" s="197"/>
      <c r="P210" s="198">
        <f>P211+P231+P243+P253+P271+P288+P299</f>
        <v>0</v>
      </c>
      <c r="Q210" s="197"/>
      <c r="R210" s="198">
        <f>R211+R231+R243+R253+R271+R288+R299</f>
        <v>0.32160771000000005</v>
      </c>
      <c r="S210" s="197"/>
      <c r="T210" s="199">
        <f>T211+T231+T243+T253+T271+T288+T299</f>
        <v>0.28724484999999994</v>
      </c>
      <c r="AR210" s="200" t="s">
        <v>86</v>
      </c>
      <c r="AT210" s="201" t="s">
        <v>75</v>
      </c>
      <c r="AU210" s="201" t="s">
        <v>76</v>
      </c>
      <c r="AY210" s="200" t="s">
        <v>184</v>
      </c>
      <c r="BK210" s="202">
        <f>BK211+BK231+BK243+BK253+BK271+BK288+BK299</f>
        <v>0</v>
      </c>
    </row>
    <row r="211" spans="1:65" s="12" customFormat="1" ht="22.9" customHeight="1">
      <c r="B211" s="189"/>
      <c r="C211" s="190"/>
      <c r="D211" s="191" t="s">
        <v>75</v>
      </c>
      <c r="E211" s="203" t="s">
        <v>525</v>
      </c>
      <c r="F211" s="203" t="s">
        <v>526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SUM(P212:P230)</f>
        <v>0</v>
      </c>
      <c r="Q211" s="197"/>
      <c r="R211" s="198">
        <f>SUM(R212:R230)</f>
        <v>4.7815200000000002E-2</v>
      </c>
      <c r="S211" s="197"/>
      <c r="T211" s="199">
        <f>SUM(T212:T230)</f>
        <v>2.0771999999999999E-2</v>
      </c>
      <c r="AR211" s="200" t="s">
        <v>86</v>
      </c>
      <c r="AT211" s="201" t="s">
        <v>75</v>
      </c>
      <c r="AU211" s="201" t="s">
        <v>84</v>
      </c>
      <c r="AY211" s="200" t="s">
        <v>184</v>
      </c>
      <c r="BK211" s="202">
        <f>SUM(BK212:BK230)</f>
        <v>0</v>
      </c>
    </row>
    <row r="212" spans="1:65" s="2" customFormat="1" ht="21.75" customHeight="1">
      <c r="A212" s="34"/>
      <c r="B212" s="35"/>
      <c r="C212" s="205" t="s">
        <v>357</v>
      </c>
      <c r="D212" s="205" t="s">
        <v>187</v>
      </c>
      <c r="E212" s="206" t="s">
        <v>527</v>
      </c>
      <c r="F212" s="207" t="s">
        <v>528</v>
      </c>
      <c r="G212" s="208" t="s">
        <v>190</v>
      </c>
      <c r="H212" s="209">
        <v>5.1929999999999996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128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128</v>
      </c>
      <c r="BM212" s="217" t="s">
        <v>1574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137</v>
      </c>
      <c r="G213" s="220"/>
      <c r="H213" s="224">
        <v>5.1929999999999996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84</v>
      </c>
      <c r="AY213" s="230" t="s">
        <v>184</v>
      </c>
    </row>
    <row r="214" spans="1:65" s="2" customFormat="1" ht="16.5" customHeight="1">
      <c r="A214" s="34"/>
      <c r="B214" s="35"/>
      <c r="C214" s="231" t="s">
        <v>360</v>
      </c>
      <c r="D214" s="231" t="s">
        <v>225</v>
      </c>
      <c r="E214" s="232" t="s">
        <v>530</v>
      </c>
      <c r="F214" s="233" t="s">
        <v>531</v>
      </c>
      <c r="G214" s="234" t="s">
        <v>243</v>
      </c>
      <c r="H214" s="235">
        <v>2E-3</v>
      </c>
      <c r="I214" s="236"/>
      <c r="J214" s="237">
        <f>ROUND(I214*H214,2)</f>
        <v>0</v>
      </c>
      <c r="K214" s="238"/>
      <c r="L214" s="239"/>
      <c r="M214" s="240" t="s">
        <v>1</v>
      </c>
      <c r="N214" s="241" t="s">
        <v>41</v>
      </c>
      <c r="O214" s="71"/>
      <c r="P214" s="215">
        <f>O214*H214</f>
        <v>0</v>
      </c>
      <c r="Q214" s="215">
        <v>1</v>
      </c>
      <c r="R214" s="215">
        <f>Q214*H214</f>
        <v>2E-3</v>
      </c>
      <c r="S214" s="215">
        <v>0</v>
      </c>
      <c r="T214" s="21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7" t="s">
        <v>280</v>
      </c>
      <c r="AT214" s="217" t="s">
        <v>225</v>
      </c>
      <c r="AU214" s="217" t="s">
        <v>86</v>
      </c>
      <c r="AY214" s="17" t="s">
        <v>184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128</v>
      </c>
      <c r="BM214" s="217" t="s">
        <v>1575</v>
      </c>
    </row>
    <row r="215" spans="1:65" s="13" customFormat="1" ht="11.25">
      <c r="B215" s="219"/>
      <c r="C215" s="220"/>
      <c r="D215" s="221" t="s">
        <v>193</v>
      </c>
      <c r="E215" s="220"/>
      <c r="F215" s="223" t="s">
        <v>1576</v>
      </c>
      <c r="G215" s="220"/>
      <c r="H215" s="224">
        <v>2E-3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193</v>
      </c>
      <c r="AU215" s="230" t="s">
        <v>86</v>
      </c>
      <c r="AV215" s="13" t="s">
        <v>86</v>
      </c>
      <c r="AW215" s="13" t="s">
        <v>4</v>
      </c>
      <c r="AX215" s="13" t="s">
        <v>84</v>
      </c>
      <c r="AY215" s="230" t="s">
        <v>184</v>
      </c>
    </row>
    <row r="216" spans="1:65" s="2" customFormat="1" ht="21.75" customHeight="1">
      <c r="A216" s="34"/>
      <c r="B216" s="35"/>
      <c r="C216" s="205" t="s">
        <v>364</v>
      </c>
      <c r="D216" s="205" t="s">
        <v>187</v>
      </c>
      <c r="E216" s="206" t="s">
        <v>534</v>
      </c>
      <c r="F216" s="207" t="s">
        <v>535</v>
      </c>
      <c r="G216" s="208" t="s">
        <v>190</v>
      </c>
      <c r="H216" s="209">
        <v>1.64</v>
      </c>
      <c r="I216" s="210"/>
      <c r="J216" s="211">
        <f>ROUND(I216*H216,2)</f>
        <v>0</v>
      </c>
      <c r="K216" s="212"/>
      <c r="L216" s="39"/>
      <c r="M216" s="213" t="s">
        <v>1</v>
      </c>
      <c r="N216" s="214" t="s">
        <v>41</v>
      </c>
      <c r="O216" s="71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7" t="s">
        <v>128</v>
      </c>
      <c r="AT216" s="217" t="s">
        <v>187</v>
      </c>
      <c r="AU216" s="217" t="s">
        <v>86</v>
      </c>
      <c r="AY216" s="17" t="s">
        <v>184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84</v>
      </c>
      <c r="BK216" s="218">
        <f>ROUND(I216*H216,2)</f>
        <v>0</v>
      </c>
      <c r="BL216" s="17" t="s">
        <v>128</v>
      </c>
      <c r="BM216" s="217" t="s">
        <v>1577</v>
      </c>
    </row>
    <row r="217" spans="1:65" s="13" customFormat="1" ht="11.25">
      <c r="B217" s="219"/>
      <c r="C217" s="220"/>
      <c r="D217" s="221" t="s">
        <v>193</v>
      </c>
      <c r="E217" s="222" t="s">
        <v>1</v>
      </c>
      <c r="F217" s="223" t="s">
        <v>537</v>
      </c>
      <c r="G217" s="220"/>
      <c r="H217" s="224">
        <v>1.64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193</v>
      </c>
      <c r="AU217" s="230" t="s">
        <v>86</v>
      </c>
      <c r="AV217" s="13" t="s">
        <v>86</v>
      </c>
      <c r="AW217" s="13" t="s">
        <v>32</v>
      </c>
      <c r="AX217" s="13" t="s">
        <v>84</v>
      </c>
      <c r="AY217" s="230" t="s">
        <v>184</v>
      </c>
    </row>
    <row r="218" spans="1:65" s="2" customFormat="1" ht="16.5" customHeight="1">
      <c r="A218" s="34"/>
      <c r="B218" s="35"/>
      <c r="C218" s="231" t="s">
        <v>538</v>
      </c>
      <c r="D218" s="231" t="s">
        <v>225</v>
      </c>
      <c r="E218" s="232" t="s">
        <v>530</v>
      </c>
      <c r="F218" s="233" t="s">
        <v>531</v>
      </c>
      <c r="G218" s="234" t="s">
        <v>243</v>
      </c>
      <c r="H218" s="235">
        <v>1E-3</v>
      </c>
      <c r="I218" s="236"/>
      <c r="J218" s="237">
        <f>ROUND(I218*H218,2)</f>
        <v>0</v>
      </c>
      <c r="K218" s="238"/>
      <c r="L218" s="239"/>
      <c r="M218" s="240" t="s">
        <v>1</v>
      </c>
      <c r="N218" s="241" t="s">
        <v>41</v>
      </c>
      <c r="O218" s="71"/>
      <c r="P218" s="215">
        <f>O218*H218</f>
        <v>0</v>
      </c>
      <c r="Q218" s="215">
        <v>1</v>
      </c>
      <c r="R218" s="215">
        <f>Q218*H218</f>
        <v>1E-3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280</v>
      </c>
      <c r="AT218" s="217" t="s">
        <v>225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1578</v>
      </c>
    </row>
    <row r="219" spans="1:65" s="13" customFormat="1" ht="11.25">
      <c r="B219" s="219"/>
      <c r="C219" s="220"/>
      <c r="D219" s="221" t="s">
        <v>193</v>
      </c>
      <c r="E219" s="220"/>
      <c r="F219" s="223" t="s">
        <v>1579</v>
      </c>
      <c r="G219" s="220"/>
      <c r="H219" s="224">
        <v>1E-3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193</v>
      </c>
      <c r="AU219" s="230" t="s">
        <v>86</v>
      </c>
      <c r="AV219" s="13" t="s">
        <v>86</v>
      </c>
      <c r="AW219" s="13" t="s">
        <v>4</v>
      </c>
      <c r="AX219" s="13" t="s">
        <v>84</v>
      </c>
      <c r="AY219" s="230" t="s">
        <v>184</v>
      </c>
    </row>
    <row r="220" spans="1:65" s="2" customFormat="1" ht="16.5" customHeight="1">
      <c r="A220" s="34"/>
      <c r="B220" s="35"/>
      <c r="C220" s="205" t="s">
        <v>541</v>
      </c>
      <c r="D220" s="205" t="s">
        <v>187</v>
      </c>
      <c r="E220" s="206" t="s">
        <v>542</v>
      </c>
      <c r="F220" s="207" t="s">
        <v>543</v>
      </c>
      <c r="G220" s="208" t="s">
        <v>190</v>
      </c>
      <c r="H220" s="209">
        <v>5.1929999999999996</v>
      </c>
      <c r="I220" s="210"/>
      <c r="J220" s="211">
        <f>ROUND(I220*H220,2)</f>
        <v>0</v>
      </c>
      <c r="K220" s="212"/>
      <c r="L220" s="39"/>
      <c r="M220" s="213" t="s">
        <v>1</v>
      </c>
      <c r="N220" s="214" t="s">
        <v>41</v>
      </c>
      <c r="O220" s="71"/>
      <c r="P220" s="215">
        <f>O220*H220</f>
        <v>0</v>
      </c>
      <c r="Q220" s="215">
        <v>0</v>
      </c>
      <c r="R220" s="215">
        <f>Q220*H220</f>
        <v>0</v>
      </c>
      <c r="S220" s="215">
        <v>4.0000000000000001E-3</v>
      </c>
      <c r="T220" s="216">
        <f>S220*H220</f>
        <v>2.0771999999999999E-2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7" t="s">
        <v>128</v>
      </c>
      <c r="AT220" s="217" t="s">
        <v>187</v>
      </c>
      <c r="AU220" s="217" t="s">
        <v>86</v>
      </c>
      <c r="AY220" s="17" t="s">
        <v>184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128</v>
      </c>
      <c r="BM220" s="217" t="s">
        <v>1580</v>
      </c>
    </row>
    <row r="221" spans="1:65" s="13" customFormat="1" ht="11.25">
      <c r="B221" s="219"/>
      <c r="C221" s="220"/>
      <c r="D221" s="221" t="s">
        <v>193</v>
      </c>
      <c r="E221" s="222" t="s">
        <v>1</v>
      </c>
      <c r="F221" s="223" t="s">
        <v>137</v>
      </c>
      <c r="G221" s="220"/>
      <c r="H221" s="224">
        <v>5.1929999999999996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193</v>
      </c>
      <c r="AU221" s="230" t="s">
        <v>86</v>
      </c>
      <c r="AV221" s="13" t="s">
        <v>86</v>
      </c>
      <c r="AW221" s="13" t="s">
        <v>32</v>
      </c>
      <c r="AX221" s="13" t="s">
        <v>84</v>
      </c>
      <c r="AY221" s="230" t="s">
        <v>184</v>
      </c>
    </row>
    <row r="222" spans="1:65" s="2" customFormat="1" ht="21.75" customHeight="1">
      <c r="A222" s="34"/>
      <c r="B222" s="35"/>
      <c r="C222" s="205" t="s">
        <v>545</v>
      </c>
      <c r="D222" s="205" t="s">
        <v>187</v>
      </c>
      <c r="E222" s="206" t="s">
        <v>546</v>
      </c>
      <c r="F222" s="207" t="s">
        <v>547</v>
      </c>
      <c r="G222" s="208" t="s">
        <v>190</v>
      </c>
      <c r="H222" s="209">
        <v>5.1929999999999996</v>
      </c>
      <c r="I222" s="210"/>
      <c r="J222" s="211">
        <f>ROUND(I222*H222,2)</f>
        <v>0</v>
      </c>
      <c r="K222" s="212"/>
      <c r="L222" s="39"/>
      <c r="M222" s="213" t="s">
        <v>1</v>
      </c>
      <c r="N222" s="214" t="s">
        <v>41</v>
      </c>
      <c r="O222" s="71"/>
      <c r="P222" s="215">
        <f>O222*H222</f>
        <v>0</v>
      </c>
      <c r="Q222" s="215">
        <v>4.0000000000000002E-4</v>
      </c>
      <c r="R222" s="215">
        <f>Q222*H222</f>
        <v>2.0772E-3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128</v>
      </c>
      <c r="AT222" s="217" t="s">
        <v>187</v>
      </c>
      <c r="AU222" s="217" t="s">
        <v>86</v>
      </c>
      <c r="AY222" s="17" t="s">
        <v>184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128</v>
      </c>
      <c r="BM222" s="217" t="s">
        <v>1581</v>
      </c>
    </row>
    <row r="223" spans="1:65" s="13" customFormat="1" ht="11.25">
      <c r="B223" s="219"/>
      <c r="C223" s="220"/>
      <c r="D223" s="221" t="s">
        <v>193</v>
      </c>
      <c r="E223" s="222" t="s">
        <v>1</v>
      </c>
      <c r="F223" s="223" t="s">
        <v>137</v>
      </c>
      <c r="G223" s="220"/>
      <c r="H223" s="224">
        <v>5.1929999999999996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193</v>
      </c>
      <c r="AU223" s="230" t="s">
        <v>86</v>
      </c>
      <c r="AV223" s="13" t="s">
        <v>86</v>
      </c>
      <c r="AW223" s="13" t="s">
        <v>32</v>
      </c>
      <c r="AX223" s="13" t="s">
        <v>84</v>
      </c>
      <c r="AY223" s="230" t="s">
        <v>184</v>
      </c>
    </row>
    <row r="224" spans="1:65" s="2" customFormat="1" ht="21.75" customHeight="1">
      <c r="A224" s="34"/>
      <c r="B224" s="35"/>
      <c r="C224" s="231" t="s">
        <v>549</v>
      </c>
      <c r="D224" s="231" t="s">
        <v>225</v>
      </c>
      <c r="E224" s="232" t="s">
        <v>550</v>
      </c>
      <c r="F224" s="233" t="s">
        <v>551</v>
      </c>
      <c r="G224" s="234" t="s">
        <v>190</v>
      </c>
      <c r="H224" s="235">
        <v>5.9720000000000004</v>
      </c>
      <c r="I224" s="236"/>
      <c r="J224" s="237">
        <f>ROUND(I224*H224,2)</f>
        <v>0</v>
      </c>
      <c r="K224" s="238"/>
      <c r="L224" s="239"/>
      <c r="M224" s="240" t="s">
        <v>1</v>
      </c>
      <c r="N224" s="241" t="s">
        <v>41</v>
      </c>
      <c r="O224" s="71"/>
      <c r="P224" s="215">
        <f>O224*H224</f>
        <v>0</v>
      </c>
      <c r="Q224" s="215">
        <v>5.3E-3</v>
      </c>
      <c r="R224" s="215">
        <f>Q224*H224</f>
        <v>3.1651600000000002E-2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280</v>
      </c>
      <c r="AT224" s="217" t="s">
        <v>225</v>
      </c>
      <c r="AU224" s="217" t="s">
        <v>86</v>
      </c>
      <c r="AY224" s="17" t="s">
        <v>184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128</v>
      </c>
      <c r="BM224" s="217" t="s">
        <v>1582</v>
      </c>
    </row>
    <row r="225" spans="1:65" s="13" customFormat="1" ht="11.25">
      <c r="B225" s="219"/>
      <c r="C225" s="220"/>
      <c r="D225" s="221" t="s">
        <v>193</v>
      </c>
      <c r="E225" s="220"/>
      <c r="F225" s="223" t="s">
        <v>1583</v>
      </c>
      <c r="G225" s="220"/>
      <c r="H225" s="224">
        <v>5.9720000000000004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193</v>
      </c>
      <c r="AU225" s="230" t="s">
        <v>86</v>
      </c>
      <c r="AV225" s="13" t="s">
        <v>86</v>
      </c>
      <c r="AW225" s="13" t="s">
        <v>4</v>
      </c>
      <c r="AX225" s="13" t="s">
        <v>84</v>
      </c>
      <c r="AY225" s="230" t="s">
        <v>184</v>
      </c>
    </row>
    <row r="226" spans="1:65" s="2" customFormat="1" ht="21.75" customHeight="1">
      <c r="A226" s="34"/>
      <c r="B226" s="35"/>
      <c r="C226" s="205" t="s">
        <v>554</v>
      </c>
      <c r="D226" s="205" t="s">
        <v>187</v>
      </c>
      <c r="E226" s="206" t="s">
        <v>555</v>
      </c>
      <c r="F226" s="207" t="s">
        <v>556</v>
      </c>
      <c r="G226" s="208" t="s">
        <v>190</v>
      </c>
      <c r="H226" s="209">
        <v>1.64</v>
      </c>
      <c r="I226" s="210"/>
      <c r="J226" s="211">
        <f>ROUND(I226*H226,2)</f>
        <v>0</v>
      </c>
      <c r="K226" s="212"/>
      <c r="L226" s="39"/>
      <c r="M226" s="213" t="s">
        <v>1</v>
      </c>
      <c r="N226" s="214" t="s">
        <v>41</v>
      </c>
      <c r="O226" s="71"/>
      <c r="P226" s="215">
        <f>O226*H226</f>
        <v>0</v>
      </c>
      <c r="Q226" s="215">
        <v>4.0000000000000002E-4</v>
      </c>
      <c r="R226" s="215">
        <f>Q226*H226</f>
        <v>6.5600000000000001E-4</v>
      </c>
      <c r="S226" s="215">
        <v>0</v>
      </c>
      <c r="T226" s="21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128</v>
      </c>
      <c r="AT226" s="217" t="s">
        <v>187</v>
      </c>
      <c r="AU226" s="217" t="s">
        <v>86</v>
      </c>
      <c r="AY226" s="17" t="s">
        <v>184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128</v>
      </c>
      <c r="BM226" s="217" t="s">
        <v>1584</v>
      </c>
    </row>
    <row r="227" spans="1:65" s="13" customFormat="1" ht="11.25">
      <c r="B227" s="219"/>
      <c r="C227" s="220"/>
      <c r="D227" s="221" t="s">
        <v>193</v>
      </c>
      <c r="E227" s="222" t="s">
        <v>1</v>
      </c>
      <c r="F227" s="223" t="s">
        <v>537</v>
      </c>
      <c r="G227" s="220"/>
      <c r="H227" s="224">
        <v>1.64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193</v>
      </c>
      <c r="AU227" s="230" t="s">
        <v>86</v>
      </c>
      <c r="AV227" s="13" t="s">
        <v>86</v>
      </c>
      <c r="AW227" s="13" t="s">
        <v>32</v>
      </c>
      <c r="AX227" s="13" t="s">
        <v>84</v>
      </c>
      <c r="AY227" s="230" t="s">
        <v>184</v>
      </c>
    </row>
    <row r="228" spans="1:65" s="2" customFormat="1" ht="21.75" customHeight="1">
      <c r="A228" s="34"/>
      <c r="B228" s="35"/>
      <c r="C228" s="231" t="s">
        <v>558</v>
      </c>
      <c r="D228" s="231" t="s">
        <v>225</v>
      </c>
      <c r="E228" s="232" t="s">
        <v>550</v>
      </c>
      <c r="F228" s="233" t="s">
        <v>551</v>
      </c>
      <c r="G228" s="234" t="s">
        <v>190</v>
      </c>
      <c r="H228" s="235">
        <v>1.968</v>
      </c>
      <c r="I228" s="236"/>
      <c r="J228" s="237">
        <f>ROUND(I228*H228,2)</f>
        <v>0</v>
      </c>
      <c r="K228" s="238"/>
      <c r="L228" s="239"/>
      <c r="M228" s="240" t="s">
        <v>1</v>
      </c>
      <c r="N228" s="241" t="s">
        <v>41</v>
      </c>
      <c r="O228" s="71"/>
      <c r="P228" s="215">
        <f>O228*H228</f>
        <v>0</v>
      </c>
      <c r="Q228" s="215">
        <v>5.3E-3</v>
      </c>
      <c r="R228" s="215">
        <f>Q228*H228</f>
        <v>1.0430399999999999E-2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280</v>
      </c>
      <c r="AT228" s="217" t="s">
        <v>225</v>
      </c>
      <c r="AU228" s="217" t="s">
        <v>86</v>
      </c>
      <c r="AY228" s="17" t="s">
        <v>184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128</v>
      </c>
      <c r="BM228" s="217" t="s">
        <v>1585</v>
      </c>
    </row>
    <row r="229" spans="1:65" s="13" customFormat="1" ht="11.25">
      <c r="B229" s="219"/>
      <c r="C229" s="220"/>
      <c r="D229" s="221" t="s">
        <v>193</v>
      </c>
      <c r="E229" s="220"/>
      <c r="F229" s="223" t="s">
        <v>1586</v>
      </c>
      <c r="G229" s="220"/>
      <c r="H229" s="224">
        <v>1.968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193</v>
      </c>
      <c r="AU229" s="230" t="s">
        <v>86</v>
      </c>
      <c r="AV229" s="13" t="s">
        <v>86</v>
      </c>
      <c r="AW229" s="13" t="s">
        <v>4</v>
      </c>
      <c r="AX229" s="13" t="s">
        <v>84</v>
      </c>
      <c r="AY229" s="230" t="s">
        <v>184</v>
      </c>
    </row>
    <row r="230" spans="1:65" s="2" customFormat="1" ht="21.75" customHeight="1">
      <c r="A230" s="34"/>
      <c r="B230" s="35"/>
      <c r="C230" s="205" t="s">
        <v>561</v>
      </c>
      <c r="D230" s="205" t="s">
        <v>187</v>
      </c>
      <c r="E230" s="206" t="s">
        <v>562</v>
      </c>
      <c r="F230" s="207" t="s">
        <v>563</v>
      </c>
      <c r="G230" s="208" t="s">
        <v>564</v>
      </c>
      <c r="H230" s="256"/>
      <c r="I230" s="210"/>
      <c r="J230" s="211">
        <f>ROUND(I230*H230,2)</f>
        <v>0</v>
      </c>
      <c r="K230" s="212"/>
      <c r="L230" s="39"/>
      <c r="M230" s="213" t="s">
        <v>1</v>
      </c>
      <c r="N230" s="214" t="s">
        <v>41</v>
      </c>
      <c r="O230" s="71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128</v>
      </c>
      <c r="AT230" s="217" t="s">
        <v>187</v>
      </c>
      <c r="AU230" s="217" t="s">
        <v>86</v>
      </c>
      <c r="AY230" s="17" t="s">
        <v>184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128</v>
      </c>
      <c r="BM230" s="217" t="s">
        <v>1587</v>
      </c>
    </row>
    <row r="231" spans="1:65" s="12" customFormat="1" ht="22.9" customHeight="1">
      <c r="B231" s="189"/>
      <c r="C231" s="190"/>
      <c r="D231" s="191" t="s">
        <v>75</v>
      </c>
      <c r="E231" s="203" t="s">
        <v>566</v>
      </c>
      <c r="F231" s="203" t="s">
        <v>567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SUM(P232:P242)</f>
        <v>0</v>
      </c>
      <c r="Q231" s="197"/>
      <c r="R231" s="198">
        <f>SUM(R232:R242)</f>
        <v>2.1599999999999998E-2</v>
      </c>
      <c r="S231" s="197"/>
      <c r="T231" s="199">
        <f>SUM(T232:T242)</f>
        <v>0</v>
      </c>
      <c r="AR231" s="200" t="s">
        <v>86</v>
      </c>
      <c r="AT231" s="201" t="s">
        <v>75</v>
      </c>
      <c r="AU231" s="201" t="s">
        <v>84</v>
      </c>
      <c r="AY231" s="200" t="s">
        <v>184</v>
      </c>
      <c r="BK231" s="202">
        <f>SUM(BK232:BK242)</f>
        <v>0</v>
      </c>
    </row>
    <row r="232" spans="1:65" s="2" customFormat="1" ht="21.75" customHeight="1">
      <c r="A232" s="34"/>
      <c r="B232" s="35"/>
      <c r="C232" s="205" t="s">
        <v>568</v>
      </c>
      <c r="D232" s="205" t="s">
        <v>187</v>
      </c>
      <c r="E232" s="206" t="s">
        <v>569</v>
      </c>
      <c r="F232" s="207" t="s">
        <v>570</v>
      </c>
      <c r="G232" s="208" t="s">
        <v>190</v>
      </c>
      <c r="H232" s="209">
        <v>5.1929999999999996</v>
      </c>
      <c r="I232" s="210"/>
      <c r="J232" s="211">
        <f>ROUND(I232*H232,2)</f>
        <v>0</v>
      </c>
      <c r="K232" s="212"/>
      <c r="L232" s="39"/>
      <c r="M232" s="213" t="s">
        <v>1</v>
      </c>
      <c r="N232" s="214" t="s">
        <v>41</v>
      </c>
      <c r="O232" s="71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128</v>
      </c>
      <c r="AT232" s="217" t="s">
        <v>187</v>
      </c>
      <c r="AU232" s="217" t="s">
        <v>86</v>
      </c>
      <c r="AY232" s="17" t="s">
        <v>184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128</v>
      </c>
      <c r="BM232" s="217" t="s">
        <v>1588</v>
      </c>
    </row>
    <row r="233" spans="1:65" s="13" customFormat="1" ht="11.25">
      <c r="B233" s="219"/>
      <c r="C233" s="220"/>
      <c r="D233" s="221" t="s">
        <v>193</v>
      </c>
      <c r="E233" s="222" t="s">
        <v>1</v>
      </c>
      <c r="F233" s="223" t="s">
        <v>137</v>
      </c>
      <c r="G233" s="220"/>
      <c r="H233" s="224">
        <v>5.1929999999999996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193</v>
      </c>
      <c r="AU233" s="230" t="s">
        <v>86</v>
      </c>
      <c r="AV233" s="13" t="s">
        <v>86</v>
      </c>
      <c r="AW233" s="13" t="s">
        <v>32</v>
      </c>
      <c r="AX233" s="13" t="s">
        <v>84</v>
      </c>
      <c r="AY233" s="230" t="s">
        <v>184</v>
      </c>
    </row>
    <row r="234" spans="1:65" s="2" customFormat="1" ht="16.5" customHeight="1">
      <c r="A234" s="34"/>
      <c r="B234" s="35"/>
      <c r="C234" s="231" t="s">
        <v>572</v>
      </c>
      <c r="D234" s="231" t="s">
        <v>225</v>
      </c>
      <c r="E234" s="232" t="s">
        <v>573</v>
      </c>
      <c r="F234" s="233" t="s">
        <v>574</v>
      </c>
      <c r="G234" s="234" t="s">
        <v>190</v>
      </c>
      <c r="H234" s="235">
        <v>10.593999999999999</v>
      </c>
      <c r="I234" s="236"/>
      <c r="J234" s="237">
        <f>ROUND(I234*H234,2)</f>
        <v>0</v>
      </c>
      <c r="K234" s="238"/>
      <c r="L234" s="239"/>
      <c r="M234" s="240" t="s">
        <v>1</v>
      </c>
      <c r="N234" s="241" t="s">
        <v>41</v>
      </c>
      <c r="O234" s="71"/>
      <c r="P234" s="215">
        <f>O234*H234</f>
        <v>0</v>
      </c>
      <c r="Q234" s="215">
        <v>1.8E-3</v>
      </c>
      <c r="R234" s="215">
        <f>Q234*H234</f>
        <v>1.9069199999999998E-2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280</v>
      </c>
      <c r="AT234" s="217" t="s">
        <v>225</v>
      </c>
      <c r="AU234" s="217" t="s">
        <v>86</v>
      </c>
      <c r="AY234" s="17" t="s">
        <v>184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128</v>
      </c>
      <c r="BM234" s="217" t="s">
        <v>1589</v>
      </c>
    </row>
    <row r="235" spans="1:65" s="13" customFormat="1" ht="11.25">
      <c r="B235" s="219"/>
      <c r="C235" s="220"/>
      <c r="D235" s="221" t="s">
        <v>193</v>
      </c>
      <c r="E235" s="220"/>
      <c r="F235" s="223" t="s">
        <v>1590</v>
      </c>
      <c r="G235" s="220"/>
      <c r="H235" s="224">
        <v>10.593999999999999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193</v>
      </c>
      <c r="AU235" s="230" t="s">
        <v>86</v>
      </c>
      <c r="AV235" s="13" t="s">
        <v>86</v>
      </c>
      <c r="AW235" s="13" t="s">
        <v>4</v>
      </c>
      <c r="AX235" s="13" t="s">
        <v>84</v>
      </c>
      <c r="AY235" s="230" t="s">
        <v>184</v>
      </c>
    </row>
    <row r="236" spans="1:65" s="2" customFormat="1" ht="16.5" customHeight="1">
      <c r="A236" s="34"/>
      <c r="B236" s="35"/>
      <c r="C236" s="205" t="s">
        <v>577</v>
      </c>
      <c r="D236" s="205" t="s">
        <v>187</v>
      </c>
      <c r="E236" s="206" t="s">
        <v>578</v>
      </c>
      <c r="F236" s="207" t="s">
        <v>579</v>
      </c>
      <c r="G236" s="208" t="s">
        <v>340</v>
      </c>
      <c r="H236" s="209">
        <v>8.1999999999999993</v>
      </c>
      <c r="I236" s="210"/>
      <c r="J236" s="211">
        <f>ROUND(I236*H236,2)</f>
        <v>0</v>
      </c>
      <c r="K236" s="212"/>
      <c r="L236" s="39"/>
      <c r="M236" s="213" t="s">
        <v>1</v>
      </c>
      <c r="N236" s="214" t="s">
        <v>41</v>
      </c>
      <c r="O236" s="71"/>
      <c r="P236" s="215">
        <f>O236*H236</f>
        <v>0</v>
      </c>
      <c r="Q236" s="215">
        <v>3.0000000000000001E-5</v>
      </c>
      <c r="R236" s="215">
        <f>Q236*H236</f>
        <v>2.4599999999999996E-4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128</v>
      </c>
      <c r="AT236" s="217" t="s">
        <v>187</v>
      </c>
      <c r="AU236" s="217" t="s">
        <v>86</v>
      </c>
      <c r="AY236" s="17" t="s">
        <v>184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128</v>
      </c>
      <c r="BM236" s="217" t="s">
        <v>1591</v>
      </c>
    </row>
    <row r="237" spans="1:65" s="13" customFormat="1" ht="11.25">
      <c r="B237" s="219"/>
      <c r="C237" s="220"/>
      <c r="D237" s="221" t="s">
        <v>193</v>
      </c>
      <c r="E237" s="222" t="s">
        <v>1</v>
      </c>
      <c r="F237" s="223" t="s">
        <v>416</v>
      </c>
      <c r="G237" s="220"/>
      <c r="H237" s="224">
        <v>8.1999999999999993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193</v>
      </c>
      <c r="AU237" s="230" t="s">
        <v>86</v>
      </c>
      <c r="AV237" s="13" t="s">
        <v>86</v>
      </c>
      <c r="AW237" s="13" t="s">
        <v>32</v>
      </c>
      <c r="AX237" s="13" t="s">
        <v>84</v>
      </c>
      <c r="AY237" s="230" t="s">
        <v>184</v>
      </c>
    </row>
    <row r="238" spans="1:65" s="2" customFormat="1" ht="21.75" customHeight="1">
      <c r="A238" s="34"/>
      <c r="B238" s="35"/>
      <c r="C238" s="205" t="s">
        <v>581</v>
      </c>
      <c r="D238" s="205" t="s">
        <v>187</v>
      </c>
      <c r="E238" s="206" t="s">
        <v>582</v>
      </c>
      <c r="F238" s="207" t="s">
        <v>583</v>
      </c>
      <c r="G238" s="208" t="s">
        <v>190</v>
      </c>
      <c r="H238" s="209">
        <v>5.1929999999999996</v>
      </c>
      <c r="I238" s="210"/>
      <c r="J238" s="211">
        <f>ROUND(I238*H238,2)</f>
        <v>0</v>
      </c>
      <c r="K238" s="212"/>
      <c r="L238" s="39"/>
      <c r="M238" s="213" t="s">
        <v>1</v>
      </c>
      <c r="N238" s="214" t="s">
        <v>41</v>
      </c>
      <c r="O238" s="71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128</v>
      </c>
      <c r="AT238" s="217" t="s">
        <v>187</v>
      </c>
      <c r="AU238" s="217" t="s">
        <v>86</v>
      </c>
      <c r="AY238" s="17" t="s">
        <v>184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128</v>
      </c>
      <c r="BM238" s="217" t="s">
        <v>1592</v>
      </c>
    </row>
    <row r="239" spans="1:65" s="13" customFormat="1" ht="11.25">
      <c r="B239" s="219"/>
      <c r="C239" s="220"/>
      <c r="D239" s="221" t="s">
        <v>193</v>
      </c>
      <c r="E239" s="222" t="s">
        <v>1</v>
      </c>
      <c r="F239" s="223" t="s">
        <v>137</v>
      </c>
      <c r="G239" s="220"/>
      <c r="H239" s="224">
        <v>5.1929999999999996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193</v>
      </c>
      <c r="AU239" s="230" t="s">
        <v>86</v>
      </c>
      <c r="AV239" s="13" t="s">
        <v>86</v>
      </c>
      <c r="AW239" s="13" t="s">
        <v>32</v>
      </c>
      <c r="AX239" s="13" t="s">
        <v>84</v>
      </c>
      <c r="AY239" s="230" t="s">
        <v>184</v>
      </c>
    </row>
    <row r="240" spans="1:65" s="2" customFormat="1" ht="21.75" customHeight="1">
      <c r="A240" s="34"/>
      <c r="B240" s="35"/>
      <c r="C240" s="231" t="s">
        <v>585</v>
      </c>
      <c r="D240" s="231" t="s">
        <v>225</v>
      </c>
      <c r="E240" s="232" t="s">
        <v>586</v>
      </c>
      <c r="F240" s="233" t="s">
        <v>587</v>
      </c>
      <c r="G240" s="234" t="s">
        <v>190</v>
      </c>
      <c r="H240" s="235">
        <v>5.7119999999999997</v>
      </c>
      <c r="I240" s="236"/>
      <c r="J240" s="237">
        <f>ROUND(I240*H240,2)</f>
        <v>0</v>
      </c>
      <c r="K240" s="238"/>
      <c r="L240" s="239"/>
      <c r="M240" s="240" t="s">
        <v>1</v>
      </c>
      <c r="N240" s="241" t="s">
        <v>41</v>
      </c>
      <c r="O240" s="71"/>
      <c r="P240" s="215">
        <f>O240*H240</f>
        <v>0</v>
      </c>
      <c r="Q240" s="215">
        <v>4.0000000000000002E-4</v>
      </c>
      <c r="R240" s="215">
        <f>Q240*H240</f>
        <v>2.2848E-3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280</v>
      </c>
      <c r="AT240" s="217" t="s">
        <v>225</v>
      </c>
      <c r="AU240" s="217" t="s">
        <v>86</v>
      </c>
      <c r="AY240" s="17" t="s">
        <v>184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128</v>
      </c>
      <c r="BM240" s="217" t="s">
        <v>1593</v>
      </c>
    </row>
    <row r="241" spans="1:65" s="13" customFormat="1" ht="11.25">
      <c r="B241" s="219"/>
      <c r="C241" s="220"/>
      <c r="D241" s="221" t="s">
        <v>193</v>
      </c>
      <c r="E241" s="220"/>
      <c r="F241" s="223" t="s">
        <v>1594</v>
      </c>
      <c r="G241" s="220"/>
      <c r="H241" s="224">
        <v>5.7119999999999997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193</v>
      </c>
      <c r="AU241" s="230" t="s">
        <v>86</v>
      </c>
      <c r="AV241" s="13" t="s">
        <v>86</v>
      </c>
      <c r="AW241" s="13" t="s">
        <v>4</v>
      </c>
      <c r="AX241" s="13" t="s">
        <v>84</v>
      </c>
      <c r="AY241" s="230" t="s">
        <v>184</v>
      </c>
    </row>
    <row r="242" spans="1:65" s="2" customFormat="1" ht="21.75" customHeight="1">
      <c r="A242" s="34"/>
      <c r="B242" s="35"/>
      <c r="C242" s="205" t="s">
        <v>590</v>
      </c>
      <c r="D242" s="205" t="s">
        <v>187</v>
      </c>
      <c r="E242" s="206" t="s">
        <v>591</v>
      </c>
      <c r="F242" s="207" t="s">
        <v>592</v>
      </c>
      <c r="G242" s="208" t="s">
        <v>564</v>
      </c>
      <c r="H242" s="256"/>
      <c r="I242" s="210"/>
      <c r="J242" s="211">
        <f>ROUND(I242*H242,2)</f>
        <v>0</v>
      </c>
      <c r="K242" s="212"/>
      <c r="L242" s="39"/>
      <c r="M242" s="213" t="s">
        <v>1</v>
      </c>
      <c r="N242" s="214" t="s">
        <v>41</v>
      </c>
      <c r="O242" s="71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128</v>
      </c>
      <c r="AT242" s="217" t="s">
        <v>187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1595</v>
      </c>
    </row>
    <row r="243" spans="1:65" s="12" customFormat="1" ht="22.9" customHeight="1">
      <c r="B243" s="189"/>
      <c r="C243" s="190"/>
      <c r="D243" s="191" t="s">
        <v>75</v>
      </c>
      <c r="E243" s="203" t="s">
        <v>594</v>
      </c>
      <c r="F243" s="203" t="s">
        <v>595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SUM(P244:P252)</f>
        <v>0</v>
      </c>
      <c r="Q243" s="197"/>
      <c r="R243" s="198">
        <f>SUM(R244:R252)</f>
        <v>2.6635900000000001E-2</v>
      </c>
      <c r="S243" s="197"/>
      <c r="T243" s="199">
        <f>SUM(T244:T252)</f>
        <v>0</v>
      </c>
      <c r="AR243" s="200" t="s">
        <v>86</v>
      </c>
      <c r="AT243" s="201" t="s">
        <v>75</v>
      </c>
      <c r="AU243" s="201" t="s">
        <v>84</v>
      </c>
      <c r="AY243" s="200" t="s">
        <v>184</v>
      </c>
      <c r="BK243" s="202">
        <f>SUM(BK244:BK252)</f>
        <v>0</v>
      </c>
    </row>
    <row r="244" spans="1:65" s="2" customFormat="1" ht="21.75" customHeight="1">
      <c r="A244" s="34"/>
      <c r="B244" s="35"/>
      <c r="C244" s="205" t="s">
        <v>596</v>
      </c>
      <c r="D244" s="205" t="s">
        <v>187</v>
      </c>
      <c r="E244" s="206" t="s">
        <v>902</v>
      </c>
      <c r="F244" s="207" t="s">
        <v>903</v>
      </c>
      <c r="G244" s="208" t="s">
        <v>340</v>
      </c>
      <c r="H244" s="209">
        <v>4</v>
      </c>
      <c r="I244" s="210"/>
      <c r="J244" s="211">
        <f>ROUND(I244*H244,2)</f>
        <v>0</v>
      </c>
      <c r="K244" s="212"/>
      <c r="L244" s="39"/>
      <c r="M244" s="213" t="s">
        <v>1</v>
      </c>
      <c r="N244" s="214" t="s">
        <v>41</v>
      </c>
      <c r="O244" s="71"/>
      <c r="P244" s="215">
        <f>O244*H244</f>
        <v>0</v>
      </c>
      <c r="Q244" s="215">
        <v>1.1E-4</v>
      </c>
      <c r="R244" s="215">
        <f>Q244*H244</f>
        <v>4.4000000000000002E-4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128</v>
      </c>
      <c r="AT244" s="217" t="s">
        <v>187</v>
      </c>
      <c r="AU244" s="217" t="s">
        <v>86</v>
      </c>
      <c r="AY244" s="17" t="s">
        <v>184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128</v>
      </c>
      <c r="BM244" s="217" t="s">
        <v>1596</v>
      </c>
    </row>
    <row r="245" spans="1:65" s="13" customFormat="1" ht="11.25">
      <c r="B245" s="219"/>
      <c r="C245" s="220"/>
      <c r="D245" s="221" t="s">
        <v>193</v>
      </c>
      <c r="E245" s="222" t="s">
        <v>1</v>
      </c>
      <c r="F245" s="223" t="s">
        <v>1597</v>
      </c>
      <c r="G245" s="220"/>
      <c r="H245" s="224">
        <v>4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193</v>
      </c>
      <c r="AU245" s="230" t="s">
        <v>86</v>
      </c>
      <c r="AV245" s="13" t="s">
        <v>86</v>
      </c>
      <c r="AW245" s="13" t="s">
        <v>32</v>
      </c>
      <c r="AX245" s="13" t="s">
        <v>84</v>
      </c>
      <c r="AY245" s="230" t="s">
        <v>184</v>
      </c>
    </row>
    <row r="246" spans="1:65" s="2" customFormat="1" ht="16.5" customHeight="1">
      <c r="A246" s="34"/>
      <c r="B246" s="35"/>
      <c r="C246" s="205" t="s">
        <v>600</v>
      </c>
      <c r="D246" s="205" t="s">
        <v>187</v>
      </c>
      <c r="E246" s="206" t="s">
        <v>906</v>
      </c>
      <c r="F246" s="207" t="s">
        <v>907</v>
      </c>
      <c r="G246" s="208" t="s">
        <v>190</v>
      </c>
      <c r="H246" s="209">
        <v>2.3450000000000002</v>
      </c>
      <c r="I246" s="210"/>
      <c r="J246" s="211">
        <f>ROUND(I246*H246,2)</f>
        <v>0</v>
      </c>
      <c r="K246" s="212"/>
      <c r="L246" s="39"/>
      <c r="M246" s="213" t="s">
        <v>1</v>
      </c>
      <c r="N246" s="214" t="s">
        <v>41</v>
      </c>
      <c r="O246" s="71"/>
      <c r="P246" s="215">
        <f>O246*H246</f>
        <v>0</v>
      </c>
      <c r="Q246" s="215">
        <v>1E-4</v>
      </c>
      <c r="R246" s="215">
        <f>Q246*H246</f>
        <v>2.3450000000000004E-4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128</v>
      </c>
      <c r="AT246" s="217" t="s">
        <v>187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1598</v>
      </c>
    </row>
    <row r="247" spans="1:65" s="13" customFormat="1" ht="11.25">
      <c r="B247" s="219"/>
      <c r="C247" s="220"/>
      <c r="D247" s="221" t="s">
        <v>193</v>
      </c>
      <c r="E247" s="222" t="s">
        <v>1</v>
      </c>
      <c r="F247" s="223" t="s">
        <v>1529</v>
      </c>
      <c r="G247" s="220"/>
      <c r="H247" s="224">
        <v>2.3450000000000002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193</v>
      </c>
      <c r="AU247" s="230" t="s">
        <v>86</v>
      </c>
      <c r="AV247" s="13" t="s">
        <v>86</v>
      </c>
      <c r="AW247" s="13" t="s">
        <v>32</v>
      </c>
      <c r="AX247" s="13" t="s">
        <v>84</v>
      </c>
      <c r="AY247" s="230" t="s">
        <v>184</v>
      </c>
    </row>
    <row r="248" spans="1:65" s="2" customFormat="1" ht="16.5" customHeight="1">
      <c r="A248" s="34"/>
      <c r="B248" s="35"/>
      <c r="C248" s="205" t="s">
        <v>604</v>
      </c>
      <c r="D248" s="205" t="s">
        <v>187</v>
      </c>
      <c r="E248" s="206" t="s">
        <v>909</v>
      </c>
      <c r="F248" s="207" t="s">
        <v>910</v>
      </c>
      <c r="G248" s="208" t="s">
        <v>190</v>
      </c>
      <c r="H248" s="209">
        <v>2.3450000000000002</v>
      </c>
      <c r="I248" s="210"/>
      <c r="J248" s="211">
        <f>ROUND(I248*H248,2)</f>
        <v>0</v>
      </c>
      <c r="K248" s="212"/>
      <c r="L248" s="39"/>
      <c r="M248" s="213" t="s">
        <v>1</v>
      </c>
      <c r="N248" s="214" t="s">
        <v>41</v>
      </c>
      <c r="O248" s="71"/>
      <c r="P248" s="215">
        <f>O248*H248</f>
        <v>0</v>
      </c>
      <c r="Q248" s="215">
        <v>7.2000000000000005E-4</v>
      </c>
      <c r="R248" s="215">
        <f>Q248*H248</f>
        <v>1.6884000000000003E-3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128</v>
      </c>
      <c r="AT248" s="217" t="s">
        <v>187</v>
      </c>
      <c r="AU248" s="217" t="s">
        <v>86</v>
      </c>
      <c r="AY248" s="17" t="s">
        <v>184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128</v>
      </c>
      <c r="BM248" s="217" t="s">
        <v>1599</v>
      </c>
    </row>
    <row r="249" spans="1:65" s="13" customFormat="1" ht="11.25">
      <c r="B249" s="219"/>
      <c r="C249" s="220"/>
      <c r="D249" s="221" t="s">
        <v>193</v>
      </c>
      <c r="E249" s="222" t="s">
        <v>1529</v>
      </c>
      <c r="F249" s="223" t="s">
        <v>1600</v>
      </c>
      <c r="G249" s="220"/>
      <c r="H249" s="224">
        <v>2.3450000000000002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193</v>
      </c>
      <c r="AU249" s="230" t="s">
        <v>86</v>
      </c>
      <c r="AV249" s="13" t="s">
        <v>86</v>
      </c>
      <c r="AW249" s="13" t="s">
        <v>32</v>
      </c>
      <c r="AX249" s="13" t="s">
        <v>84</v>
      </c>
      <c r="AY249" s="230" t="s">
        <v>184</v>
      </c>
    </row>
    <row r="250" spans="1:65" s="2" customFormat="1" ht="16.5" customHeight="1">
      <c r="A250" s="34"/>
      <c r="B250" s="35"/>
      <c r="C250" s="231" t="s">
        <v>608</v>
      </c>
      <c r="D250" s="231" t="s">
        <v>225</v>
      </c>
      <c r="E250" s="232" t="s">
        <v>913</v>
      </c>
      <c r="F250" s="233" t="s">
        <v>914</v>
      </c>
      <c r="G250" s="234" t="s">
        <v>190</v>
      </c>
      <c r="H250" s="235">
        <v>2.6970000000000001</v>
      </c>
      <c r="I250" s="236"/>
      <c r="J250" s="237">
        <f>ROUND(I250*H250,2)</f>
        <v>0</v>
      </c>
      <c r="K250" s="238"/>
      <c r="L250" s="239"/>
      <c r="M250" s="240" t="s">
        <v>1</v>
      </c>
      <c r="N250" s="241" t="s">
        <v>41</v>
      </c>
      <c r="O250" s="71"/>
      <c r="P250" s="215">
        <f>O250*H250</f>
        <v>0</v>
      </c>
      <c r="Q250" s="215">
        <v>8.9999999999999993E-3</v>
      </c>
      <c r="R250" s="215">
        <f>Q250*H250</f>
        <v>2.4272999999999999E-2</v>
      </c>
      <c r="S250" s="215">
        <v>0</v>
      </c>
      <c r="T250" s="21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7" t="s">
        <v>280</v>
      </c>
      <c r="AT250" s="217" t="s">
        <v>225</v>
      </c>
      <c r="AU250" s="217" t="s">
        <v>86</v>
      </c>
      <c r="AY250" s="17" t="s">
        <v>184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128</v>
      </c>
      <c r="BM250" s="217" t="s">
        <v>1601</v>
      </c>
    </row>
    <row r="251" spans="1:65" s="13" customFormat="1" ht="11.25">
      <c r="B251" s="219"/>
      <c r="C251" s="220"/>
      <c r="D251" s="221" t="s">
        <v>193</v>
      </c>
      <c r="E251" s="220"/>
      <c r="F251" s="223" t="s">
        <v>1602</v>
      </c>
      <c r="G251" s="220"/>
      <c r="H251" s="224">
        <v>2.6970000000000001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193</v>
      </c>
      <c r="AU251" s="230" t="s">
        <v>86</v>
      </c>
      <c r="AV251" s="13" t="s">
        <v>86</v>
      </c>
      <c r="AW251" s="13" t="s">
        <v>4</v>
      </c>
      <c r="AX251" s="13" t="s">
        <v>84</v>
      </c>
      <c r="AY251" s="230" t="s">
        <v>184</v>
      </c>
    </row>
    <row r="252" spans="1:65" s="2" customFormat="1" ht="21.75" customHeight="1">
      <c r="A252" s="34"/>
      <c r="B252" s="35"/>
      <c r="C252" s="205" t="s">
        <v>610</v>
      </c>
      <c r="D252" s="205" t="s">
        <v>187</v>
      </c>
      <c r="E252" s="206" t="s">
        <v>605</v>
      </c>
      <c r="F252" s="207" t="s">
        <v>606</v>
      </c>
      <c r="G252" s="208" t="s">
        <v>564</v>
      </c>
      <c r="H252" s="256"/>
      <c r="I252" s="210"/>
      <c r="J252" s="211">
        <f>ROUND(I252*H252,2)</f>
        <v>0</v>
      </c>
      <c r="K252" s="212"/>
      <c r="L252" s="39"/>
      <c r="M252" s="213" t="s">
        <v>1</v>
      </c>
      <c r="N252" s="214" t="s">
        <v>41</v>
      </c>
      <c r="O252" s="71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7" t="s">
        <v>128</v>
      </c>
      <c r="AT252" s="217" t="s">
        <v>187</v>
      </c>
      <c r="AU252" s="217" t="s">
        <v>86</v>
      </c>
      <c r="AY252" s="17" t="s">
        <v>184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128</v>
      </c>
      <c r="BM252" s="217" t="s">
        <v>1603</v>
      </c>
    </row>
    <row r="253" spans="1:65" s="12" customFormat="1" ht="22.9" customHeight="1">
      <c r="B253" s="189"/>
      <c r="C253" s="190"/>
      <c r="D253" s="191" t="s">
        <v>75</v>
      </c>
      <c r="E253" s="203" t="s">
        <v>266</v>
      </c>
      <c r="F253" s="203" t="s">
        <v>267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SUM(P254:P270)</f>
        <v>0</v>
      </c>
      <c r="Q253" s="197"/>
      <c r="R253" s="198">
        <f>SUM(R254:R270)</f>
        <v>3.6940000000000001E-2</v>
      </c>
      <c r="S253" s="197"/>
      <c r="T253" s="199">
        <f>SUM(T254:T270)</f>
        <v>5.16E-2</v>
      </c>
      <c r="AR253" s="200" t="s">
        <v>86</v>
      </c>
      <c r="AT253" s="201" t="s">
        <v>75</v>
      </c>
      <c r="AU253" s="201" t="s">
        <v>84</v>
      </c>
      <c r="AY253" s="200" t="s">
        <v>184</v>
      </c>
      <c r="BK253" s="202">
        <f>SUM(BK254:BK270)</f>
        <v>0</v>
      </c>
    </row>
    <row r="254" spans="1:65" s="2" customFormat="1" ht="21.75" customHeight="1">
      <c r="A254" s="34"/>
      <c r="B254" s="35"/>
      <c r="C254" s="205" t="s">
        <v>612</v>
      </c>
      <c r="D254" s="205" t="s">
        <v>187</v>
      </c>
      <c r="E254" s="206" t="s">
        <v>275</v>
      </c>
      <c r="F254" s="207" t="s">
        <v>276</v>
      </c>
      <c r="G254" s="208" t="s">
        <v>222</v>
      </c>
      <c r="H254" s="209">
        <v>2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1604</v>
      </c>
    </row>
    <row r="255" spans="1:65" s="13" customFormat="1" ht="11.25">
      <c r="B255" s="219"/>
      <c r="C255" s="220"/>
      <c r="D255" s="221" t="s">
        <v>193</v>
      </c>
      <c r="E255" s="222" t="s">
        <v>148</v>
      </c>
      <c r="F255" s="223" t="s">
        <v>86</v>
      </c>
      <c r="G255" s="220"/>
      <c r="H255" s="224">
        <v>2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21.75" customHeight="1">
      <c r="A256" s="34"/>
      <c r="B256" s="35"/>
      <c r="C256" s="231" t="s">
        <v>614</v>
      </c>
      <c r="D256" s="231" t="s">
        <v>225</v>
      </c>
      <c r="E256" s="232" t="s">
        <v>278</v>
      </c>
      <c r="F256" s="233" t="s">
        <v>279</v>
      </c>
      <c r="G256" s="234" t="s">
        <v>222</v>
      </c>
      <c r="H256" s="235">
        <v>2</v>
      </c>
      <c r="I256" s="236"/>
      <c r="J256" s="237">
        <f>ROUND(I256*H256,2)</f>
        <v>0</v>
      </c>
      <c r="K256" s="238"/>
      <c r="L256" s="239"/>
      <c r="M256" s="240" t="s">
        <v>1</v>
      </c>
      <c r="N256" s="241" t="s">
        <v>41</v>
      </c>
      <c r="O256" s="71"/>
      <c r="P256" s="215">
        <f>O256*H256</f>
        <v>0</v>
      </c>
      <c r="Q256" s="215">
        <v>1.6E-2</v>
      </c>
      <c r="R256" s="215">
        <f>Q256*H256</f>
        <v>3.2000000000000001E-2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280</v>
      </c>
      <c r="AT256" s="217" t="s">
        <v>225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1605</v>
      </c>
    </row>
    <row r="257" spans="1:65" s="13" customFormat="1" ht="11.25">
      <c r="B257" s="219"/>
      <c r="C257" s="220"/>
      <c r="D257" s="221" t="s">
        <v>193</v>
      </c>
      <c r="E257" s="222" t="s">
        <v>1</v>
      </c>
      <c r="F257" s="223" t="s">
        <v>148</v>
      </c>
      <c r="G257" s="220"/>
      <c r="H257" s="224">
        <v>2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193</v>
      </c>
      <c r="AU257" s="230" t="s">
        <v>86</v>
      </c>
      <c r="AV257" s="13" t="s">
        <v>86</v>
      </c>
      <c r="AW257" s="13" t="s">
        <v>32</v>
      </c>
      <c r="AX257" s="13" t="s">
        <v>84</v>
      </c>
      <c r="AY257" s="230" t="s">
        <v>184</v>
      </c>
    </row>
    <row r="258" spans="1:65" s="2" customFormat="1" ht="16.5" customHeight="1">
      <c r="A258" s="34"/>
      <c r="B258" s="35"/>
      <c r="C258" s="231" t="s">
        <v>616</v>
      </c>
      <c r="D258" s="231" t="s">
        <v>225</v>
      </c>
      <c r="E258" s="232" t="s">
        <v>283</v>
      </c>
      <c r="F258" s="233" t="s">
        <v>284</v>
      </c>
      <c r="G258" s="234" t="s">
        <v>285</v>
      </c>
      <c r="H258" s="235">
        <v>0.06</v>
      </c>
      <c r="I258" s="236"/>
      <c r="J258" s="237">
        <f>ROUND(I258*H258,2)</f>
        <v>0</v>
      </c>
      <c r="K258" s="238"/>
      <c r="L258" s="239"/>
      <c r="M258" s="240" t="s">
        <v>1</v>
      </c>
      <c r="N258" s="241" t="s">
        <v>41</v>
      </c>
      <c r="O258" s="71"/>
      <c r="P258" s="215">
        <f>O258*H258</f>
        <v>0</v>
      </c>
      <c r="Q258" s="215">
        <v>4.0000000000000001E-3</v>
      </c>
      <c r="R258" s="215">
        <f>Q258*H258</f>
        <v>2.4000000000000001E-4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280</v>
      </c>
      <c r="AT258" s="217" t="s">
        <v>225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1606</v>
      </c>
    </row>
    <row r="259" spans="1:65" s="13" customFormat="1" ht="11.25">
      <c r="B259" s="219"/>
      <c r="C259" s="220"/>
      <c r="D259" s="221" t="s">
        <v>193</v>
      </c>
      <c r="E259" s="222" t="s">
        <v>1</v>
      </c>
      <c r="F259" s="223" t="s">
        <v>287</v>
      </c>
      <c r="G259" s="220"/>
      <c r="H259" s="224">
        <v>0.06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193</v>
      </c>
      <c r="AU259" s="230" t="s">
        <v>86</v>
      </c>
      <c r="AV259" s="13" t="s">
        <v>86</v>
      </c>
      <c r="AW259" s="13" t="s">
        <v>32</v>
      </c>
      <c r="AX259" s="13" t="s">
        <v>84</v>
      </c>
      <c r="AY259" s="230" t="s">
        <v>184</v>
      </c>
    </row>
    <row r="260" spans="1:65" s="2" customFormat="1" ht="16.5" customHeight="1">
      <c r="A260" s="34"/>
      <c r="B260" s="35"/>
      <c r="C260" s="205" t="s">
        <v>618</v>
      </c>
      <c r="D260" s="205" t="s">
        <v>187</v>
      </c>
      <c r="E260" s="206" t="s">
        <v>289</v>
      </c>
      <c r="F260" s="207" t="s">
        <v>290</v>
      </c>
      <c r="G260" s="208" t="s">
        <v>222</v>
      </c>
      <c r="H260" s="209">
        <v>2</v>
      </c>
      <c r="I260" s="210"/>
      <c r="J260" s="211">
        <f>ROUND(I260*H260,2)</f>
        <v>0</v>
      </c>
      <c r="K260" s="212"/>
      <c r="L260" s="39"/>
      <c r="M260" s="213" t="s">
        <v>1</v>
      </c>
      <c r="N260" s="214" t="s">
        <v>41</v>
      </c>
      <c r="O260" s="71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128</v>
      </c>
      <c r="AT260" s="217" t="s">
        <v>187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1607</v>
      </c>
    </row>
    <row r="261" spans="1:65" s="13" customFormat="1" ht="11.25">
      <c r="B261" s="219"/>
      <c r="C261" s="220"/>
      <c r="D261" s="221" t="s">
        <v>193</v>
      </c>
      <c r="E261" s="222" t="s">
        <v>1</v>
      </c>
      <c r="F261" s="223" t="s">
        <v>148</v>
      </c>
      <c r="G261" s="220"/>
      <c r="H261" s="224">
        <v>2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193</v>
      </c>
      <c r="AU261" s="230" t="s">
        <v>86</v>
      </c>
      <c r="AV261" s="13" t="s">
        <v>86</v>
      </c>
      <c r="AW261" s="13" t="s">
        <v>32</v>
      </c>
      <c r="AX261" s="13" t="s">
        <v>84</v>
      </c>
      <c r="AY261" s="230" t="s">
        <v>184</v>
      </c>
    </row>
    <row r="262" spans="1:65" s="2" customFormat="1" ht="16.5" customHeight="1">
      <c r="A262" s="34"/>
      <c r="B262" s="35"/>
      <c r="C262" s="231" t="s">
        <v>620</v>
      </c>
      <c r="D262" s="231" t="s">
        <v>225</v>
      </c>
      <c r="E262" s="232" t="s">
        <v>293</v>
      </c>
      <c r="F262" s="233" t="s">
        <v>294</v>
      </c>
      <c r="G262" s="234" t="s">
        <v>222</v>
      </c>
      <c r="H262" s="235">
        <v>2</v>
      </c>
      <c r="I262" s="236"/>
      <c r="J262" s="237">
        <f>ROUND(I262*H262,2)</f>
        <v>0</v>
      </c>
      <c r="K262" s="238"/>
      <c r="L262" s="239"/>
      <c r="M262" s="240" t="s">
        <v>1</v>
      </c>
      <c r="N262" s="241" t="s">
        <v>41</v>
      </c>
      <c r="O262" s="71"/>
      <c r="P262" s="215">
        <f>O262*H262</f>
        <v>0</v>
      </c>
      <c r="Q262" s="215">
        <v>2.2000000000000001E-3</v>
      </c>
      <c r="R262" s="215">
        <f>Q262*H262</f>
        <v>4.4000000000000003E-3</v>
      </c>
      <c r="S262" s="215">
        <v>0</v>
      </c>
      <c r="T262" s="21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280</v>
      </c>
      <c r="AT262" s="217" t="s">
        <v>225</v>
      </c>
      <c r="AU262" s="217" t="s">
        <v>86</v>
      </c>
      <c r="AY262" s="17" t="s">
        <v>184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128</v>
      </c>
      <c r="BM262" s="217" t="s">
        <v>1608</v>
      </c>
    </row>
    <row r="263" spans="1:65" s="2" customFormat="1" ht="16.5" customHeight="1">
      <c r="A263" s="34"/>
      <c r="B263" s="35"/>
      <c r="C263" s="205" t="s">
        <v>622</v>
      </c>
      <c r="D263" s="205" t="s">
        <v>187</v>
      </c>
      <c r="E263" s="206" t="s">
        <v>297</v>
      </c>
      <c r="F263" s="207" t="s">
        <v>298</v>
      </c>
      <c r="G263" s="208" t="s">
        <v>222</v>
      </c>
      <c r="H263" s="209">
        <v>2</v>
      </c>
      <c r="I263" s="210"/>
      <c r="J263" s="211">
        <f>ROUND(I263*H263,2)</f>
        <v>0</v>
      </c>
      <c r="K263" s="212"/>
      <c r="L263" s="39"/>
      <c r="M263" s="213" t="s">
        <v>1</v>
      </c>
      <c r="N263" s="214" t="s">
        <v>41</v>
      </c>
      <c r="O263" s="71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128</v>
      </c>
      <c r="AT263" s="217" t="s">
        <v>187</v>
      </c>
      <c r="AU263" s="217" t="s">
        <v>86</v>
      </c>
      <c r="AY263" s="17" t="s">
        <v>184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128</v>
      </c>
      <c r="BM263" s="217" t="s">
        <v>1609</v>
      </c>
    </row>
    <row r="264" spans="1:65" s="13" customFormat="1" ht="11.25">
      <c r="B264" s="219"/>
      <c r="C264" s="220"/>
      <c r="D264" s="221" t="s">
        <v>193</v>
      </c>
      <c r="E264" s="222" t="s">
        <v>1</v>
      </c>
      <c r="F264" s="223" t="s">
        <v>148</v>
      </c>
      <c r="G264" s="220"/>
      <c r="H264" s="224">
        <v>2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193</v>
      </c>
      <c r="AU264" s="230" t="s">
        <v>86</v>
      </c>
      <c r="AV264" s="13" t="s">
        <v>86</v>
      </c>
      <c r="AW264" s="13" t="s">
        <v>32</v>
      </c>
      <c r="AX264" s="13" t="s">
        <v>84</v>
      </c>
      <c r="AY264" s="230" t="s">
        <v>184</v>
      </c>
    </row>
    <row r="265" spans="1:65" s="2" customFormat="1" ht="21.75" customHeight="1">
      <c r="A265" s="34"/>
      <c r="B265" s="35"/>
      <c r="C265" s="231" t="s">
        <v>624</v>
      </c>
      <c r="D265" s="231" t="s">
        <v>225</v>
      </c>
      <c r="E265" s="232" t="s">
        <v>301</v>
      </c>
      <c r="F265" s="233" t="s">
        <v>302</v>
      </c>
      <c r="G265" s="234" t="s">
        <v>222</v>
      </c>
      <c r="H265" s="235">
        <v>2</v>
      </c>
      <c r="I265" s="236"/>
      <c r="J265" s="237">
        <f>ROUND(I265*H265,2)</f>
        <v>0</v>
      </c>
      <c r="K265" s="238"/>
      <c r="L265" s="239"/>
      <c r="M265" s="240" t="s">
        <v>1</v>
      </c>
      <c r="N265" s="241" t="s">
        <v>41</v>
      </c>
      <c r="O265" s="71"/>
      <c r="P265" s="215">
        <f>O265*H265</f>
        <v>0</v>
      </c>
      <c r="Q265" s="215">
        <v>1.4999999999999999E-4</v>
      </c>
      <c r="R265" s="215">
        <f>Q265*H265</f>
        <v>2.9999999999999997E-4</v>
      </c>
      <c r="S265" s="215">
        <v>0</v>
      </c>
      <c r="T265" s="21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7" t="s">
        <v>280</v>
      </c>
      <c r="AT265" s="217" t="s">
        <v>225</v>
      </c>
      <c r="AU265" s="217" t="s">
        <v>86</v>
      </c>
      <c r="AY265" s="17" t="s">
        <v>184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128</v>
      </c>
      <c r="BM265" s="217" t="s">
        <v>1610</v>
      </c>
    </row>
    <row r="266" spans="1:65" s="2" customFormat="1" ht="16.5" customHeight="1">
      <c r="A266" s="34"/>
      <c r="B266" s="35"/>
      <c r="C266" s="205" t="s">
        <v>626</v>
      </c>
      <c r="D266" s="205" t="s">
        <v>187</v>
      </c>
      <c r="E266" s="206" t="s">
        <v>305</v>
      </c>
      <c r="F266" s="207" t="s">
        <v>306</v>
      </c>
      <c r="G266" s="208" t="s">
        <v>222</v>
      </c>
      <c r="H266" s="209">
        <v>2</v>
      </c>
      <c r="I266" s="210"/>
      <c r="J266" s="211">
        <f>ROUND(I266*H266,2)</f>
        <v>0</v>
      </c>
      <c r="K266" s="212"/>
      <c r="L266" s="39"/>
      <c r="M266" s="213" t="s">
        <v>1</v>
      </c>
      <c r="N266" s="214" t="s">
        <v>41</v>
      </c>
      <c r="O266" s="71"/>
      <c r="P266" s="215">
        <f>O266*H266</f>
        <v>0</v>
      </c>
      <c r="Q266" s="215">
        <v>0</v>
      </c>
      <c r="R266" s="215">
        <f>Q266*H266</f>
        <v>0</v>
      </c>
      <c r="S266" s="215">
        <v>1.8E-3</v>
      </c>
      <c r="T266" s="216">
        <f>S266*H266</f>
        <v>3.5999999999999999E-3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128</v>
      </c>
      <c r="AT266" s="217" t="s">
        <v>187</v>
      </c>
      <c r="AU266" s="217" t="s">
        <v>86</v>
      </c>
      <c r="AY266" s="17" t="s">
        <v>184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128</v>
      </c>
      <c r="BM266" s="217" t="s">
        <v>1611</v>
      </c>
    </row>
    <row r="267" spans="1:65" s="13" customFormat="1" ht="11.25">
      <c r="B267" s="219"/>
      <c r="C267" s="220"/>
      <c r="D267" s="221" t="s">
        <v>193</v>
      </c>
      <c r="E267" s="222" t="s">
        <v>1</v>
      </c>
      <c r="F267" s="223" t="s">
        <v>148</v>
      </c>
      <c r="G267" s="220"/>
      <c r="H267" s="224">
        <v>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193</v>
      </c>
      <c r="AU267" s="230" t="s">
        <v>86</v>
      </c>
      <c r="AV267" s="13" t="s">
        <v>86</v>
      </c>
      <c r="AW267" s="13" t="s">
        <v>32</v>
      </c>
      <c r="AX267" s="13" t="s">
        <v>84</v>
      </c>
      <c r="AY267" s="230" t="s">
        <v>184</v>
      </c>
    </row>
    <row r="268" spans="1:65" s="2" customFormat="1" ht="21.75" customHeight="1">
      <c r="A268" s="34"/>
      <c r="B268" s="35"/>
      <c r="C268" s="205" t="s">
        <v>630</v>
      </c>
      <c r="D268" s="205" t="s">
        <v>187</v>
      </c>
      <c r="E268" s="206" t="s">
        <v>309</v>
      </c>
      <c r="F268" s="207" t="s">
        <v>310</v>
      </c>
      <c r="G268" s="208" t="s">
        <v>222</v>
      </c>
      <c r="H268" s="209">
        <v>2</v>
      </c>
      <c r="I268" s="210"/>
      <c r="J268" s="211">
        <f>ROUND(I268*H268,2)</f>
        <v>0</v>
      </c>
      <c r="K268" s="212"/>
      <c r="L268" s="39"/>
      <c r="M268" s="213" t="s">
        <v>1</v>
      </c>
      <c r="N268" s="214" t="s">
        <v>41</v>
      </c>
      <c r="O268" s="71"/>
      <c r="P268" s="215">
        <f>O268*H268</f>
        <v>0</v>
      </c>
      <c r="Q268" s="215">
        <v>0</v>
      </c>
      <c r="R268" s="215">
        <f>Q268*H268</f>
        <v>0</v>
      </c>
      <c r="S268" s="215">
        <v>2.4E-2</v>
      </c>
      <c r="T268" s="216">
        <f>S268*H268</f>
        <v>4.8000000000000001E-2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7" t="s">
        <v>128</v>
      </c>
      <c r="AT268" s="217" t="s">
        <v>187</v>
      </c>
      <c r="AU268" s="217" t="s">
        <v>86</v>
      </c>
      <c r="AY268" s="17" t="s">
        <v>184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84</v>
      </c>
      <c r="BK268" s="218">
        <f>ROUND(I268*H268,2)</f>
        <v>0</v>
      </c>
      <c r="BL268" s="17" t="s">
        <v>128</v>
      </c>
      <c r="BM268" s="217" t="s">
        <v>1612</v>
      </c>
    </row>
    <row r="269" spans="1:65" s="13" customFormat="1" ht="11.25">
      <c r="B269" s="219"/>
      <c r="C269" s="220"/>
      <c r="D269" s="221" t="s">
        <v>193</v>
      </c>
      <c r="E269" s="222" t="s">
        <v>1</v>
      </c>
      <c r="F269" s="223" t="s">
        <v>148</v>
      </c>
      <c r="G269" s="220"/>
      <c r="H269" s="224">
        <v>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193</v>
      </c>
      <c r="AU269" s="230" t="s">
        <v>86</v>
      </c>
      <c r="AV269" s="13" t="s">
        <v>86</v>
      </c>
      <c r="AW269" s="13" t="s">
        <v>32</v>
      </c>
      <c r="AX269" s="13" t="s">
        <v>84</v>
      </c>
      <c r="AY269" s="230" t="s">
        <v>184</v>
      </c>
    </row>
    <row r="270" spans="1:65" s="2" customFormat="1" ht="21.75" customHeight="1">
      <c r="A270" s="34"/>
      <c r="B270" s="35"/>
      <c r="C270" s="205" t="s">
        <v>635</v>
      </c>
      <c r="D270" s="205" t="s">
        <v>187</v>
      </c>
      <c r="E270" s="206" t="s">
        <v>313</v>
      </c>
      <c r="F270" s="207" t="s">
        <v>314</v>
      </c>
      <c r="G270" s="208" t="s">
        <v>243</v>
      </c>
      <c r="H270" s="209">
        <v>3.6999999999999998E-2</v>
      </c>
      <c r="I270" s="210"/>
      <c r="J270" s="211">
        <f>ROUND(I270*H270,2)</f>
        <v>0</v>
      </c>
      <c r="K270" s="212"/>
      <c r="L270" s="39"/>
      <c r="M270" s="213" t="s">
        <v>1</v>
      </c>
      <c r="N270" s="214" t="s">
        <v>41</v>
      </c>
      <c r="O270" s="71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7" t="s">
        <v>128</v>
      </c>
      <c r="AT270" s="217" t="s">
        <v>187</v>
      </c>
      <c r="AU270" s="217" t="s">
        <v>86</v>
      </c>
      <c r="AY270" s="17" t="s">
        <v>184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128</v>
      </c>
      <c r="BM270" s="217" t="s">
        <v>1613</v>
      </c>
    </row>
    <row r="271" spans="1:65" s="12" customFormat="1" ht="22.9" customHeight="1">
      <c r="B271" s="189"/>
      <c r="C271" s="190"/>
      <c r="D271" s="191" t="s">
        <v>75</v>
      </c>
      <c r="E271" s="203" t="s">
        <v>628</v>
      </c>
      <c r="F271" s="203" t="s">
        <v>629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SUM(P272:P287)</f>
        <v>0</v>
      </c>
      <c r="Q271" s="197"/>
      <c r="R271" s="198">
        <f>SUM(R272:R287)</f>
        <v>0.16885296999999999</v>
      </c>
      <c r="S271" s="197"/>
      <c r="T271" s="199">
        <f>SUM(T272:T287)</f>
        <v>0.20996289999999998</v>
      </c>
      <c r="AR271" s="200" t="s">
        <v>86</v>
      </c>
      <c r="AT271" s="201" t="s">
        <v>75</v>
      </c>
      <c r="AU271" s="201" t="s">
        <v>84</v>
      </c>
      <c r="AY271" s="200" t="s">
        <v>184</v>
      </c>
      <c r="BK271" s="202">
        <f>SUM(BK272:BK287)</f>
        <v>0</v>
      </c>
    </row>
    <row r="272" spans="1:65" s="2" customFormat="1" ht="16.5" customHeight="1">
      <c r="A272" s="34"/>
      <c r="B272" s="35"/>
      <c r="C272" s="205" t="s">
        <v>639</v>
      </c>
      <c r="D272" s="205" t="s">
        <v>187</v>
      </c>
      <c r="E272" s="206" t="s">
        <v>631</v>
      </c>
      <c r="F272" s="207" t="s">
        <v>632</v>
      </c>
      <c r="G272" s="208" t="s">
        <v>340</v>
      </c>
      <c r="H272" s="209">
        <v>8.1999999999999993</v>
      </c>
      <c r="I272" s="210"/>
      <c r="J272" s="211">
        <f>ROUND(I272*H272,2)</f>
        <v>0</v>
      </c>
      <c r="K272" s="212"/>
      <c r="L272" s="39"/>
      <c r="M272" s="213" t="s">
        <v>1</v>
      </c>
      <c r="N272" s="214" t="s">
        <v>41</v>
      </c>
      <c r="O272" s="71"/>
      <c r="P272" s="215">
        <f>O272*H272</f>
        <v>0</v>
      </c>
      <c r="Q272" s="215">
        <v>0</v>
      </c>
      <c r="R272" s="215">
        <f>Q272*H272</f>
        <v>0</v>
      </c>
      <c r="S272" s="215">
        <v>3.2499999999999999E-3</v>
      </c>
      <c r="T272" s="216">
        <f>S272*H272</f>
        <v>2.6649999999999997E-2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7" t="s">
        <v>128</v>
      </c>
      <c r="AT272" s="217" t="s">
        <v>187</v>
      </c>
      <c r="AU272" s="217" t="s">
        <v>86</v>
      </c>
      <c r="AY272" s="17" t="s">
        <v>184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7" t="s">
        <v>84</v>
      </c>
      <c r="BK272" s="218">
        <f>ROUND(I272*H272,2)</f>
        <v>0</v>
      </c>
      <c r="BL272" s="17" t="s">
        <v>128</v>
      </c>
      <c r="BM272" s="217" t="s">
        <v>1614</v>
      </c>
    </row>
    <row r="273" spans="1:65" s="13" customFormat="1" ht="11.25">
      <c r="B273" s="219"/>
      <c r="C273" s="220"/>
      <c r="D273" s="221" t="s">
        <v>193</v>
      </c>
      <c r="E273" s="222" t="s">
        <v>416</v>
      </c>
      <c r="F273" s="223" t="s">
        <v>1615</v>
      </c>
      <c r="G273" s="220"/>
      <c r="H273" s="224">
        <v>8.1999999999999993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193</v>
      </c>
      <c r="AU273" s="230" t="s">
        <v>86</v>
      </c>
      <c r="AV273" s="13" t="s">
        <v>86</v>
      </c>
      <c r="AW273" s="13" t="s">
        <v>32</v>
      </c>
      <c r="AX273" s="13" t="s">
        <v>84</v>
      </c>
      <c r="AY273" s="230" t="s">
        <v>184</v>
      </c>
    </row>
    <row r="274" spans="1:65" s="2" customFormat="1" ht="21.75" customHeight="1">
      <c r="A274" s="34"/>
      <c r="B274" s="35"/>
      <c r="C274" s="205" t="s">
        <v>645</v>
      </c>
      <c r="D274" s="205" t="s">
        <v>187</v>
      </c>
      <c r="E274" s="206" t="s">
        <v>636</v>
      </c>
      <c r="F274" s="207" t="s">
        <v>637</v>
      </c>
      <c r="G274" s="208" t="s">
        <v>340</v>
      </c>
      <c r="H274" s="209">
        <v>8.1999999999999993</v>
      </c>
      <c r="I274" s="210"/>
      <c r="J274" s="211">
        <f>ROUND(I274*H274,2)</f>
        <v>0</v>
      </c>
      <c r="K274" s="212"/>
      <c r="L274" s="39"/>
      <c r="M274" s="213" t="s">
        <v>1</v>
      </c>
      <c r="N274" s="214" t="s">
        <v>41</v>
      </c>
      <c r="O274" s="71"/>
      <c r="P274" s="215">
        <f>O274*H274</f>
        <v>0</v>
      </c>
      <c r="Q274" s="215">
        <v>4.2999999999999999E-4</v>
      </c>
      <c r="R274" s="215">
        <f>Q274*H274</f>
        <v>3.5259999999999996E-3</v>
      </c>
      <c r="S274" s="215">
        <v>0</v>
      </c>
      <c r="T274" s="21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7" t="s">
        <v>128</v>
      </c>
      <c r="AT274" s="217" t="s">
        <v>187</v>
      </c>
      <c r="AU274" s="217" t="s">
        <v>86</v>
      </c>
      <c r="AY274" s="17" t="s">
        <v>184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128</v>
      </c>
      <c r="BM274" s="217" t="s">
        <v>1616</v>
      </c>
    </row>
    <row r="275" spans="1:65" s="13" customFormat="1" ht="11.25">
      <c r="B275" s="219"/>
      <c r="C275" s="220"/>
      <c r="D275" s="221" t="s">
        <v>193</v>
      </c>
      <c r="E275" s="222" t="s">
        <v>1</v>
      </c>
      <c r="F275" s="223" t="s">
        <v>416</v>
      </c>
      <c r="G275" s="220"/>
      <c r="H275" s="224">
        <v>8.1999999999999993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193</v>
      </c>
      <c r="AU275" s="230" t="s">
        <v>86</v>
      </c>
      <c r="AV275" s="13" t="s">
        <v>86</v>
      </c>
      <c r="AW275" s="13" t="s">
        <v>32</v>
      </c>
      <c r="AX275" s="13" t="s">
        <v>84</v>
      </c>
      <c r="AY275" s="230" t="s">
        <v>184</v>
      </c>
    </row>
    <row r="276" spans="1:65" s="2" customFormat="1" ht="33" customHeight="1">
      <c r="A276" s="34"/>
      <c r="B276" s="35"/>
      <c r="C276" s="231" t="s">
        <v>649</v>
      </c>
      <c r="D276" s="231" t="s">
        <v>225</v>
      </c>
      <c r="E276" s="232" t="s">
        <v>640</v>
      </c>
      <c r="F276" s="233" t="s">
        <v>641</v>
      </c>
      <c r="G276" s="234" t="s">
        <v>190</v>
      </c>
      <c r="H276" s="235">
        <v>0.98399999999999999</v>
      </c>
      <c r="I276" s="236"/>
      <c r="J276" s="237">
        <f>ROUND(I276*H276,2)</f>
        <v>0</v>
      </c>
      <c r="K276" s="238"/>
      <c r="L276" s="239"/>
      <c r="M276" s="240" t="s">
        <v>1</v>
      </c>
      <c r="N276" s="241" t="s">
        <v>41</v>
      </c>
      <c r="O276" s="71"/>
      <c r="P276" s="215">
        <f>O276*H276</f>
        <v>0</v>
      </c>
      <c r="Q276" s="215">
        <v>1.9199999999999998E-2</v>
      </c>
      <c r="R276" s="215">
        <f>Q276*H276</f>
        <v>1.8892799999999998E-2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280</v>
      </c>
      <c r="AT276" s="217" t="s">
        <v>225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1617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643</v>
      </c>
      <c r="G277" s="220"/>
      <c r="H277" s="224">
        <v>0.82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13" customFormat="1" ht="11.25">
      <c r="B278" s="219"/>
      <c r="C278" s="220"/>
      <c r="D278" s="221" t="s">
        <v>193</v>
      </c>
      <c r="E278" s="220"/>
      <c r="F278" s="223" t="s">
        <v>1618</v>
      </c>
      <c r="G278" s="220"/>
      <c r="H278" s="224">
        <v>0.98399999999999999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193</v>
      </c>
      <c r="AU278" s="230" t="s">
        <v>86</v>
      </c>
      <c r="AV278" s="13" t="s">
        <v>86</v>
      </c>
      <c r="AW278" s="13" t="s">
        <v>4</v>
      </c>
      <c r="AX278" s="13" t="s">
        <v>84</v>
      </c>
      <c r="AY278" s="230" t="s">
        <v>184</v>
      </c>
    </row>
    <row r="279" spans="1:65" s="2" customFormat="1" ht="16.5" customHeight="1">
      <c r="A279" s="34"/>
      <c r="B279" s="35"/>
      <c r="C279" s="205" t="s">
        <v>653</v>
      </c>
      <c r="D279" s="205" t="s">
        <v>187</v>
      </c>
      <c r="E279" s="206" t="s">
        <v>646</v>
      </c>
      <c r="F279" s="207" t="s">
        <v>647</v>
      </c>
      <c r="G279" s="208" t="s">
        <v>190</v>
      </c>
      <c r="H279" s="209">
        <v>5.1929999999999996</v>
      </c>
      <c r="I279" s="210"/>
      <c r="J279" s="211">
        <f>ROUND(I279*H279,2)</f>
        <v>0</v>
      </c>
      <c r="K279" s="212"/>
      <c r="L279" s="39"/>
      <c r="M279" s="213" t="s">
        <v>1</v>
      </c>
      <c r="N279" s="214" t="s">
        <v>41</v>
      </c>
      <c r="O279" s="71"/>
      <c r="P279" s="215">
        <f>O279*H279</f>
        <v>0</v>
      </c>
      <c r="Q279" s="215">
        <v>0</v>
      </c>
      <c r="R279" s="215">
        <f>Q279*H279</f>
        <v>0</v>
      </c>
      <c r="S279" s="215">
        <v>3.5299999999999998E-2</v>
      </c>
      <c r="T279" s="216">
        <f>S279*H279</f>
        <v>0.18331289999999997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7" t="s">
        <v>128</v>
      </c>
      <c r="AT279" s="217" t="s">
        <v>187</v>
      </c>
      <c r="AU279" s="217" t="s">
        <v>86</v>
      </c>
      <c r="AY279" s="17" t="s">
        <v>184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7" t="s">
        <v>84</v>
      </c>
      <c r="BK279" s="218">
        <f>ROUND(I279*H279,2)</f>
        <v>0</v>
      </c>
      <c r="BL279" s="17" t="s">
        <v>128</v>
      </c>
      <c r="BM279" s="217" t="s">
        <v>1619</v>
      </c>
    </row>
    <row r="280" spans="1:65" s="13" customFormat="1" ht="11.25">
      <c r="B280" s="219"/>
      <c r="C280" s="220"/>
      <c r="D280" s="221" t="s">
        <v>193</v>
      </c>
      <c r="E280" s="222" t="s">
        <v>1</v>
      </c>
      <c r="F280" s="223" t="s">
        <v>137</v>
      </c>
      <c r="G280" s="220"/>
      <c r="H280" s="224">
        <v>5.1929999999999996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193</v>
      </c>
      <c r="AU280" s="230" t="s">
        <v>86</v>
      </c>
      <c r="AV280" s="13" t="s">
        <v>86</v>
      </c>
      <c r="AW280" s="13" t="s">
        <v>32</v>
      </c>
      <c r="AX280" s="13" t="s">
        <v>84</v>
      </c>
      <c r="AY280" s="230" t="s">
        <v>184</v>
      </c>
    </row>
    <row r="281" spans="1:65" s="2" customFormat="1" ht="33" customHeight="1">
      <c r="A281" s="34"/>
      <c r="B281" s="35"/>
      <c r="C281" s="205" t="s">
        <v>655</v>
      </c>
      <c r="D281" s="205" t="s">
        <v>187</v>
      </c>
      <c r="E281" s="206" t="s">
        <v>650</v>
      </c>
      <c r="F281" s="207" t="s">
        <v>651</v>
      </c>
      <c r="G281" s="208" t="s">
        <v>190</v>
      </c>
      <c r="H281" s="209">
        <v>5.1929999999999996</v>
      </c>
      <c r="I281" s="210"/>
      <c r="J281" s="211">
        <f>ROUND(I281*H281,2)</f>
        <v>0</v>
      </c>
      <c r="K281" s="212"/>
      <c r="L281" s="39"/>
      <c r="M281" s="213" t="s">
        <v>1</v>
      </c>
      <c r="N281" s="214" t="s">
        <v>41</v>
      </c>
      <c r="O281" s="71"/>
      <c r="P281" s="215">
        <f>O281*H281</f>
        <v>0</v>
      </c>
      <c r="Q281" s="215">
        <v>6.8900000000000003E-3</v>
      </c>
      <c r="R281" s="215">
        <f>Q281*H281</f>
        <v>3.5779769999999995E-2</v>
      </c>
      <c r="S281" s="215">
        <v>0</v>
      </c>
      <c r="T281" s="21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7" t="s">
        <v>128</v>
      </c>
      <c r="AT281" s="217" t="s">
        <v>187</v>
      </c>
      <c r="AU281" s="217" t="s">
        <v>86</v>
      </c>
      <c r="AY281" s="17" t="s">
        <v>184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7" t="s">
        <v>84</v>
      </c>
      <c r="BK281" s="218">
        <f>ROUND(I281*H281,2)</f>
        <v>0</v>
      </c>
      <c r="BL281" s="17" t="s">
        <v>128</v>
      </c>
      <c r="BM281" s="217" t="s">
        <v>1620</v>
      </c>
    </row>
    <row r="282" spans="1:65" s="13" customFormat="1" ht="11.25">
      <c r="B282" s="219"/>
      <c r="C282" s="220"/>
      <c r="D282" s="221" t="s">
        <v>193</v>
      </c>
      <c r="E282" s="222" t="s">
        <v>1</v>
      </c>
      <c r="F282" s="223" t="s">
        <v>137</v>
      </c>
      <c r="G282" s="220"/>
      <c r="H282" s="224">
        <v>5.1929999999999996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193</v>
      </c>
      <c r="AU282" s="230" t="s">
        <v>86</v>
      </c>
      <c r="AV282" s="13" t="s">
        <v>86</v>
      </c>
      <c r="AW282" s="13" t="s">
        <v>32</v>
      </c>
      <c r="AX282" s="13" t="s">
        <v>84</v>
      </c>
      <c r="AY282" s="230" t="s">
        <v>184</v>
      </c>
    </row>
    <row r="283" spans="1:65" s="2" customFormat="1" ht="33" customHeight="1">
      <c r="A283" s="34"/>
      <c r="B283" s="35"/>
      <c r="C283" s="231" t="s">
        <v>659</v>
      </c>
      <c r="D283" s="231" t="s">
        <v>225</v>
      </c>
      <c r="E283" s="232" t="s">
        <v>640</v>
      </c>
      <c r="F283" s="233" t="s">
        <v>641</v>
      </c>
      <c r="G283" s="234" t="s">
        <v>190</v>
      </c>
      <c r="H283" s="235">
        <v>5.7119999999999997</v>
      </c>
      <c r="I283" s="236"/>
      <c r="J283" s="237">
        <f>ROUND(I283*H283,2)</f>
        <v>0</v>
      </c>
      <c r="K283" s="238"/>
      <c r="L283" s="239"/>
      <c r="M283" s="240" t="s">
        <v>1</v>
      </c>
      <c r="N283" s="241" t="s">
        <v>41</v>
      </c>
      <c r="O283" s="71"/>
      <c r="P283" s="215">
        <f>O283*H283</f>
        <v>0</v>
      </c>
      <c r="Q283" s="215">
        <v>1.9199999999999998E-2</v>
      </c>
      <c r="R283" s="215">
        <f>Q283*H283</f>
        <v>0.10967039999999999</v>
      </c>
      <c r="S283" s="215">
        <v>0</v>
      </c>
      <c r="T283" s="21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7" t="s">
        <v>280</v>
      </c>
      <c r="AT283" s="217" t="s">
        <v>225</v>
      </c>
      <c r="AU283" s="217" t="s">
        <v>86</v>
      </c>
      <c r="AY283" s="17" t="s">
        <v>184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7" t="s">
        <v>84</v>
      </c>
      <c r="BK283" s="218">
        <f>ROUND(I283*H283,2)</f>
        <v>0</v>
      </c>
      <c r="BL283" s="17" t="s">
        <v>128</v>
      </c>
      <c r="BM283" s="217" t="s">
        <v>1621</v>
      </c>
    </row>
    <row r="284" spans="1:65" s="13" customFormat="1" ht="11.25">
      <c r="B284" s="219"/>
      <c r="C284" s="220"/>
      <c r="D284" s="221" t="s">
        <v>193</v>
      </c>
      <c r="E284" s="220"/>
      <c r="F284" s="223" t="s">
        <v>1594</v>
      </c>
      <c r="G284" s="220"/>
      <c r="H284" s="224">
        <v>5.7119999999999997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193</v>
      </c>
      <c r="AU284" s="230" t="s">
        <v>86</v>
      </c>
      <c r="AV284" s="13" t="s">
        <v>86</v>
      </c>
      <c r="AW284" s="13" t="s">
        <v>4</v>
      </c>
      <c r="AX284" s="13" t="s">
        <v>84</v>
      </c>
      <c r="AY284" s="230" t="s">
        <v>184</v>
      </c>
    </row>
    <row r="285" spans="1:65" s="2" customFormat="1" ht="16.5" customHeight="1">
      <c r="A285" s="34"/>
      <c r="B285" s="35"/>
      <c r="C285" s="205" t="s">
        <v>663</v>
      </c>
      <c r="D285" s="205" t="s">
        <v>187</v>
      </c>
      <c r="E285" s="206" t="s">
        <v>656</v>
      </c>
      <c r="F285" s="207" t="s">
        <v>657</v>
      </c>
      <c r="G285" s="208" t="s">
        <v>340</v>
      </c>
      <c r="H285" s="209">
        <v>8.1999999999999993</v>
      </c>
      <c r="I285" s="210"/>
      <c r="J285" s="211">
        <f>ROUND(I285*H285,2)</f>
        <v>0</v>
      </c>
      <c r="K285" s="212"/>
      <c r="L285" s="39"/>
      <c r="M285" s="213" t="s">
        <v>1</v>
      </c>
      <c r="N285" s="214" t="s">
        <v>41</v>
      </c>
      <c r="O285" s="71"/>
      <c r="P285" s="215">
        <f>O285*H285</f>
        <v>0</v>
      </c>
      <c r="Q285" s="215">
        <v>1.2E-4</v>
      </c>
      <c r="R285" s="215">
        <f>Q285*H285</f>
        <v>9.8399999999999985E-4</v>
      </c>
      <c r="S285" s="215">
        <v>0</v>
      </c>
      <c r="T285" s="21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128</v>
      </c>
      <c r="AT285" s="217" t="s">
        <v>187</v>
      </c>
      <c r="AU285" s="217" t="s">
        <v>86</v>
      </c>
      <c r="AY285" s="17" t="s">
        <v>184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128</v>
      </c>
      <c r="BM285" s="217" t="s">
        <v>1622</v>
      </c>
    </row>
    <row r="286" spans="1:65" s="13" customFormat="1" ht="11.25">
      <c r="B286" s="219"/>
      <c r="C286" s="220"/>
      <c r="D286" s="221" t="s">
        <v>193</v>
      </c>
      <c r="E286" s="222" t="s">
        <v>1</v>
      </c>
      <c r="F286" s="223" t="s">
        <v>416</v>
      </c>
      <c r="G286" s="220"/>
      <c r="H286" s="224">
        <v>8.1999999999999993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193</v>
      </c>
      <c r="AU286" s="230" t="s">
        <v>86</v>
      </c>
      <c r="AV286" s="13" t="s">
        <v>86</v>
      </c>
      <c r="AW286" s="13" t="s">
        <v>32</v>
      </c>
      <c r="AX286" s="13" t="s">
        <v>84</v>
      </c>
      <c r="AY286" s="230" t="s">
        <v>184</v>
      </c>
    </row>
    <row r="287" spans="1:65" s="2" customFormat="1" ht="21.75" customHeight="1">
      <c r="A287" s="34"/>
      <c r="B287" s="35"/>
      <c r="C287" s="205" t="s">
        <v>666</v>
      </c>
      <c r="D287" s="205" t="s">
        <v>187</v>
      </c>
      <c r="E287" s="206" t="s">
        <v>660</v>
      </c>
      <c r="F287" s="207" t="s">
        <v>661</v>
      </c>
      <c r="G287" s="208" t="s">
        <v>564</v>
      </c>
      <c r="H287" s="256"/>
      <c r="I287" s="210"/>
      <c r="J287" s="211">
        <f>ROUND(I287*H287,2)</f>
        <v>0</v>
      </c>
      <c r="K287" s="212"/>
      <c r="L287" s="39"/>
      <c r="M287" s="213" t="s">
        <v>1</v>
      </c>
      <c r="N287" s="214" t="s">
        <v>41</v>
      </c>
      <c r="O287" s="71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128</v>
      </c>
      <c r="AT287" s="217" t="s">
        <v>187</v>
      </c>
      <c r="AU287" s="217" t="s">
        <v>86</v>
      </c>
      <c r="AY287" s="17" t="s">
        <v>184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128</v>
      </c>
      <c r="BM287" s="217" t="s">
        <v>1623</v>
      </c>
    </row>
    <row r="288" spans="1:65" s="12" customFormat="1" ht="22.9" customHeight="1">
      <c r="B288" s="189"/>
      <c r="C288" s="190"/>
      <c r="D288" s="191" t="s">
        <v>75</v>
      </c>
      <c r="E288" s="203" t="s">
        <v>316</v>
      </c>
      <c r="F288" s="203" t="s">
        <v>317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SUM(P289:P298)</f>
        <v>0</v>
      </c>
      <c r="Q288" s="197"/>
      <c r="R288" s="198">
        <f>SUM(R289:R298)</f>
        <v>7.3579299999999995E-3</v>
      </c>
      <c r="S288" s="197"/>
      <c r="T288" s="199">
        <f>SUM(T289:T298)</f>
        <v>4.9099499999999997E-3</v>
      </c>
      <c r="AR288" s="200" t="s">
        <v>86</v>
      </c>
      <c r="AT288" s="201" t="s">
        <v>75</v>
      </c>
      <c r="AU288" s="201" t="s">
        <v>84</v>
      </c>
      <c r="AY288" s="200" t="s">
        <v>184</v>
      </c>
      <c r="BK288" s="202">
        <f>SUM(BK289:BK298)</f>
        <v>0</v>
      </c>
    </row>
    <row r="289" spans="1:65" s="2" customFormat="1" ht="21.75" customHeight="1">
      <c r="A289" s="34"/>
      <c r="B289" s="35"/>
      <c r="C289" s="205" t="s">
        <v>668</v>
      </c>
      <c r="D289" s="205" t="s">
        <v>187</v>
      </c>
      <c r="E289" s="206" t="s">
        <v>319</v>
      </c>
      <c r="F289" s="207" t="s">
        <v>320</v>
      </c>
      <c r="G289" s="208" t="s">
        <v>190</v>
      </c>
      <c r="H289" s="209">
        <v>3</v>
      </c>
      <c r="I289" s="210"/>
      <c r="J289" s="211">
        <f>ROUND(I289*H289,2)</f>
        <v>0</v>
      </c>
      <c r="K289" s="212"/>
      <c r="L289" s="39"/>
      <c r="M289" s="213" t="s">
        <v>1</v>
      </c>
      <c r="N289" s="214" t="s">
        <v>41</v>
      </c>
      <c r="O289" s="71"/>
      <c r="P289" s="215">
        <f>O289*H289</f>
        <v>0</v>
      </c>
      <c r="Q289" s="215">
        <v>1.3999999999999999E-4</v>
      </c>
      <c r="R289" s="215">
        <f>Q289*H289</f>
        <v>4.1999999999999996E-4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128</v>
      </c>
      <c r="AT289" s="217" t="s">
        <v>187</v>
      </c>
      <c r="AU289" s="217" t="s">
        <v>86</v>
      </c>
      <c r="AY289" s="17" t="s">
        <v>184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128</v>
      </c>
      <c r="BM289" s="217" t="s">
        <v>1624</v>
      </c>
    </row>
    <row r="290" spans="1:65" s="13" customFormat="1" ht="11.25">
      <c r="B290" s="219"/>
      <c r="C290" s="220"/>
      <c r="D290" s="221" t="s">
        <v>193</v>
      </c>
      <c r="E290" s="222" t="s">
        <v>412</v>
      </c>
      <c r="F290" s="223" t="s">
        <v>1625</v>
      </c>
      <c r="G290" s="220"/>
      <c r="H290" s="224">
        <v>3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193</v>
      </c>
      <c r="AU290" s="230" t="s">
        <v>86</v>
      </c>
      <c r="AV290" s="13" t="s">
        <v>86</v>
      </c>
      <c r="AW290" s="13" t="s">
        <v>32</v>
      </c>
      <c r="AX290" s="13" t="s">
        <v>84</v>
      </c>
      <c r="AY290" s="230" t="s">
        <v>184</v>
      </c>
    </row>
    <row r="291" spans="1:65" s="2" customFormat="1" ht="21.75" customHeight="1">
      <c r="A291" s="34"/>
      <c r="B291" s="35"/>
      <c r="C291" s="205" t="s">
        <v>670</v>
      </c>
      <c r="D291" s="205" t="s">
        <v>187</v>
      </c>
      <c r="E291" s="206" t="s">
        <v>324</v>
      </c>
      <c r="F291" s="207" t="s">
        <v>325</v>
      </c>
      <c r="G291" s="208" t="s">
        <v>190</v>
      </c>
      <c r="H291" s="209">
        <v>3</v>
      </c>
      <c r="I291" s="210"/>
      <c r="J291" s="211">
        <f>ROUND(I291*H291,2)</f>
        <v>0</v>
      </c>
      <c r="K291" s="212"/>
      <c r="L291" s="39"/>
      <c r="M291" s="213" t="s">
        <v>1</v>
      </c>
      <c r="N291" s="214" t="s">
        <v>41</v>
      </c>
      <c r="O291" s="71"/>
      <c r="P291" s="215">
        <f>O291*H291</f>
        <v>0</v>
      </c>
      <c r="Q291" s="215">
        <v>1.2E-4</v>
      </c>
      <c r="R291" s="215">
        <f>Q291*H291</f>
        <v>3.6000000000000002E-4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128</v>
      </c>
      <c r="AT291" s="217" t="s">
        <v>187</v>
      </c>
      <c r="AU291" s="217" t="s">
        <v>86</v>
      </c>
      <c r="AY291" s="17" t="s">
        <v>184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7" t="s">
        <v>84</v>
      </c>
      <c r="BK291" s="218">
        <f>ROUND(I291*H291,2)</f>
        <v>0</v>
      </c>
      <c r="BL291" s="17" t="s">
        <v>128</v>
      </c>
      <c r="BM291" s="217" t="s">
        <v>1626</v>
      </c>
    </row>
    <row r="292" spans="1:65" s="13" customFormat="1" ht="11.25">
      <c r="B292" s="219"/>
      <c r="C292" s="220"/>
      <c r="D292" s="221" t="s">
        <v>193</v>
      </c>
      <c r="E292" s="222" t="s">
        <v>1</v>
      </c>
      <c r="F292" s="223" t="s">
        <v>412</v>
      </c>
      <c r="G292" s="220"/>
      <c r="H292" s="224">
        <v>3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193</v>
      </c>
      <c r="AU292" s="230" t="s">
        <v>86</v>
      </c>
      <c r="AV292" s="13" t="s">
        <v>86</v>
      </c>
      <c r="AW292" s="13" t="s">
        <v>32</v>
      </c>
      <c r="AX292" s="13" t="s">
        <v>84</v>
      </c>
      <c r="AY292" s="230" t="s">
        <v>184</v>
      </c>
    </row>
    <row r="293" spans="1:65" s="2" customFormat="1" ht="16.5" customHeight="1">
      <c r="A293" s="34"/>
      <c r="B293" s="35"/>
      <c r="C293" s="205" t="s">
        <v>672</v>
      </c>
      <c r="D293" s="205" t="s">
        <v>187</v>
      </c>
      <c r="E293" s="206" t="s">
        <v>327</v>
      </c>
      <c r="F293" s="207" t="s">
        <v>328</v>
      </c>
      <c r="G293" s="208" t="s">
        <v>190</v>
      </c>
      <c r="H293" s="209">
        <v>31.393000000000001</v>
      </c>
      <c r="I293" s="210"/>
      <c r="J293" s="211">
        <f>ROUND(I293*H293,2)</f>
        <v>0</v>
      </c>
      <c r="K293" s="212"/>
      <c r="L293" s="39"/>
      <c r="M293" s="213" t="s">
        <v>1</v>
      </c>
      <c r="N293" s="214" t="s">
        <v>41</v>
      </c>
      <c r="O293" s="71"/>
      <c r="P293" s="215">
        <f>O293*H293</f>
        <v>0</v>
      </c>
      <c r="Q293" s="215">
        <v>1.0000000000000001E-5</v>
      </c>
      <c r="R293" s="215">
        <f>Q293*H293</f>
        <v>3.1393000000000003E-4</v>
      </c>
      <c r="S293" s="215">
        <v>1.4999999999999999E-4</v>
      </c>
      <c r="T293" s="216">
        <f>S293*H293</f>
        <v>4.7089499999999999E-3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128</v>
      </c>
      <c r="AT293" s="217" t="s">
        <v>187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1627</v>
      </c>
    </row>
    <row r="294" spans="1:65" s="13" customFormat="1" ht="11.25">
      <c r="B294" s="219"/>
      <c r="C294" s="220"/>
      <c r="D294" s="221" t="s">
        <v>193</v>
      </c>
      <c r="E294" s="222" t="s">
        <v>1</v>
      </c>
      <c r="F294" s="223" t="s">
        <v>330</v>
      </c>
      <c r="G294" s="220"/>
      <c r="H294" s="224">
        <v>31.393000000000001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193</v>
      </c>
      <c r="AU294" s="230" t="s">
        <v>86</v>
      </c>
      <c r="AV294" s="13" t="s">
        <v>86</v>
      </c>
      <c r="AW294" s="13" t="s">
        <v>32</v>
      </c>
      <c r="AX294" s="13" t="s">
        <v>84</v>
      </c>
      <c r="AY294" s="230" t="s">
        <v>184</v>
      </c>
    </row>
    <row r="295" spans="1:65" s="2" customFormat="1" ht="16.5" customHeight="1">
      <c r="A295" s="34"/>
      <c r="B295" s="35"/>
      <c r="C295" s="205" t="s">
        <v>674</v>
      </c>
      <c r="D295" s="205" t="s">
        <v>187</v>
      </c>
      <c r="E295" s="206" t="s">
        <v>332</v>
      </c>
      <c r="F295" s="207" t="s">
        <v>333</v>
      </c>
      <c r="G295" s="208" t="s">
        <v>190</v>
      </c>
      <c r="H295" s="209">
        <v>1.34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0</v>
      </c>
      <c r="R295" s="215">
        <f>Q295*H295</f>
        <v>0</v>
      </c>
      <c r="S295" s="215">
        <v>1.4999999999999999E-4</v>
      </c>
      <c r="T295" s="216">
        <f>S295*H295</f>
        <v>2.0100000000000001E-4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1628</v>
      </c>
    </row>
    <row r="296" spans="1:65" s="13" customFormat="1" ht="11.25">
      <c r="B296" s="219"/>
      <c r="C296" s="220"/>
      <c r="D296" s="221" t="s">
        <v>193</v>
      </c>
      <c r="E296" s="222" t="s">
        <v>1</v>
      </c>
      <c r="F296" s="223" t="s">
        <v>149</v>
      </c>
      <c r="G296" s="220"/>
      <c r="H296" s="224">
        <v>1.34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21.75" customHeight="1">
      <c r="A297" s="34"/>
      <c r="B297" s="35"/>
      <c r="C297" s="205" t="s">
        <v>676</v>
      </c>
      <c r="D297" s="205" t="s">
        <v>187</v>
      </c>
      <c r="E297" s="206" t="s">
        <v>1250</v>
      </c>
      <c r="F297" s="207" t="s">
        <v>1251</v>
      </c>
      <c r="G297" s="208" t="s">
        <v>190</v>
      </c>
      <c r="H297" s="209">
        <v>8.6999999999999993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7.2000000000000005E-4</v>
      </c>
      <c r="R297" s="215">
        <f>Q297*H297</f>
        <v>6.2639999999999996E-3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1629</v>
      </c>
    </row>
    <row r="298" spans="1:65" s="13" customFormat="1" ht="11.25">
      <c r="B298" s="219"/>
      <c r="C298" s="220"/>
      <c r="D298" s="221" t="s">
        <v>193</v>
      </c>
      <c r="E298" s="222" t="s">
        <v>1</v>
      </c>
      <c r="F298" s="223" t="s">
        <v>1143</v>
      </c>
      <c r="G298" s="220"/>
      <c r="H298" s="224">
        <v>8.6999999999999993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12" customFormat="1" ht="22.9" customHeight="1">
      <c r="B299" s="189"/>
      <c r="C299" s="190"/>
      <c r="D299" s="191" t="s">
        <v>75</v>
      </c>
      <c r="E299" s="203" t="s">
        <v>335</v>
      </c>
      <c r="F299" s="203" t="s">
        <v>336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SUM(P300:P313)</f>
        <v>0</v>
      </c>
      <c r="Q299" s="197"/>
      <c r="R299" s="198">
        <f>SUM(R300:R313)</f>
        <v>1.240571E-2</v>
      </c>
      <c r="S299" s="197"/>
      <c r="T299" s="199">
        <f>SUM(T300:T313)</f>
        <v>0</v>
      </c>
      <c r="AR299" s="200" t="s">
        <v>86</v>
      </c>
      <c r="AT299" s="201" t="s">
        <v>75</v>
      </c>
      <c r="AU299" s="201" t="s">
        <v>84</v>
      </c>
      <c r="AY299" s="200" t="s">
        <v>184</v>
      </c>
      <c r="BK299" s="202">
        <f>SUM(BK300:BK313)</f>
        <v>0</v>
      </c>
    </row>
    <row r="300" spans="1:65" s="2" customFormat="1" ht="16.5" customHeight="1">
      <c r="A300" s="34"/>
      <c r="B300" s="35"/>
      <c r="C300" s="205" t="s">
        <v>679</v>
      </c>
      <c r="D300" s="205" t="s">
        <v>187</v>
      </c>
      <c r="E300" s="206" t="s">
        <v>344</v>
      </c>
      <c r="F300" s="207" t="s">
        <v>345</v>
      </c>
      <c r="G300" s="208" t="s">
        <v>190</v>
      </c>
      <c r="H300" s="209">
        <v>5.1929999999999996</v>
      </c>
      <c r="I300" s="210"/>
      <c r="J300" s="211">
        <f>ROUND(I300*H300,2)</f>
        <v>0</v>
      </c>
      <c r="K300" s="212"/>
      <c r="L300" s="39"/>
      <c r="M300" s="213" t="s">
        <v>1</v>
      </c>
      <c r="N300" s="214" t="s">
        <v>41</v>
      </c>
      <c r="O300" s="71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7" t="s">
        <v>128</v>
      </c>
      <c r="AT300" s="217" t="s">
        <v>187</v>
      </c>
      <c r="AU300" s="217" t="s">
        <v>86</v>
      </c>
      <c r="AY300" s="17" t="s">
        <v>184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7" t="s">
        <v>84</v>
      </c>
      <c r="BK300" s="218">
        <f>ROUND(I300*H300,2)</f>
        <v>0</v>
      </c>
      <c r="BL300" s="17" t="s">
        <v>128</v>
      </c>
      <c r="BM300" s="217" t="s">
        <v>1630</v>
      </c>
    </row>
    <row r="301" spans="1:65" s="13" customFormat="1" ht="11.25">
      <c r="B301" s="219"/>
      <c r="C301" s="220"/>
      <c r="D301" s="221" t="s">
        <v>193</v>
      </c>
      <c r="E301" s="222" t="s">
        <v>1</v>
      </c>
      <c r="F301" s="223" t="s">
        <v>137</v>
      </c>
      <c r="G301" s="220"/>
      <c r="H301" s="224">
        <v>5.1929999999999996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193</v>
      </c>
      <c r="AU301" s="230" t="s">
        <v>86</v>
      </c>
      <c r="AV301" s="13" t="s">
        <v>86</v>
      </c>
      <c r="AW301" s="13" t="s">
        <v>32</v>
      </c>
      <c r="AX301" s="13" t="s">
        <v>84</v>
      </c>
      <c r="AY301" s="230" t="s">
        <v>184</v>
      </c>
    </row>
    <row r="302" spans="1:65" s="2" customFormat="1" ht="16.5" customHeight="1">
      <c r="A302" s="34"/>
      <c r="B302" s="35"/>
      <c r="C302" s="231" t="s">
        <v>682</v>
      </c>
      <c r="D302" s="231" t="s">
        <v>225</v>
      </c>
      <c r="E302" s="232" t="s">
        <v>348</v>
      </c>
      <c r="F302" s="233" t="s">
        <v>349</v>
      </c>
      <c r="G302" s="234" t="s">
        <v>190</v>
      </c>
      <c r="H302" s="235">
        <v>5.4530000000000003</v>
      </c>
      <c r="I302" s="236"/>
      <c r="J302" s="237">
        <f>ROUND(I302*H302,2)</f>
        <v>0</v>
      </c>
      <c r="K302" s="238"/>
      <c r="L302" s="239"/>
      <c r="M302" s="240" t="s">
        <v>1</v>
      </c>
      <c r="N302" s="241" t="s">
        <v>41</v>
      </c>
      <c r="O302" s="71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7" t="s">
        <v>280</v>
      </c>
      <c r="AT302" s="217" t="s">
        <v>225</v>
      </c>
      <c r="AU302" s="217" t="s">
        <v>86</v>
      </c>
      <c r="AY302" s="17" t="s">
        <v>184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84</v>
      </c>
      <c r="BK302" s="218">
        <f>ROUND(I302*H302,2)</f>
        <v>0</v>
      </c>
      <c r="BL302" s="17" t="s">
        <v>128</v>
      </c>
      <c r="BM302" s="217" t="s">
        <v>1631</v>
      </c>
    </row>
    <row r="303" spans="1:65" s="13" customFormat="1" ht="11.25">
      <c r="B303" s="219"/>
      <c r="C303" s="220"/>
      <c r="D303" s="221" t="s">
        <v>193</v>
      </c>
      <c r="E303" s="220"/>
      <c r="F303" s="223" t="s">
        <v>1632</v>
      </c>
      <c r="G303" s="220"/>
      <c r="H303" s="224">
        <v>5.4530000000000003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193</v>
      </c>
      <c r="AU303" s="230" t="s">
        <v>86</v>
      </c>
      <c r="AV303" s="13" t="s">
        <v>86</v>
      </c>
      <c r="AW303" s="13" t="s">
        <v>4</v>
      </c>
      <c r="AX303" s="13" t="s">
        <v>84</v>
      </c>
      <c r="AY303" s="230" t="s">
        <v>184</v>
      </c>
    </row>
    <row r="304" spans="1:65" s="2" customFormat="1" ht="21.75" customHeight="1">
      <c r="A304" s="34"/>
      <c r="B304" s="35"/>
      <c r="C304" s="205" t="s">
        <v>685</v>
      </c>
      <c r="D304" s="205" t="s">
        <v>187</v>
      </c>
      <c r="E304" s="206" t="s">
        <v>353</v>
      </c>
      <c r="F304" s="207" t="s">
        <v>354</v>
      </c>
      <c r="G304" s="208" t="s">
        <v>190</v>
      </c>
      <c r="H304" s="209">
        <v>3.2</v>
      </c>
      <c r="I304" s="210"/>
      <c r="J304" s="211">
        <f>ROUND(I304*H304,2)</f>
        <v>0</v>
      </c>
      <c r="K304" s="212"/>
      <c r="L304" s="39"/>
      <c r="M304" s="213" t="s">
        <v>1</v>
      </c>
      <c r="N304" s="214" t="s">
        <v>41</v>
      </c>
      <c r="O304" s="71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7" t="s">
        <v>128</v>
      </c>
      <c r="AT304" s="217" t="s">
        <v>187</v>
      </c>
      <c r="AU304" s="217" t="s">
        <v>86</v>
      </c>
      <c r="AY304" s="17" t="s">
        <v>184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7" t="s">
        <v>84</v>
      </c>
      <c r="BK304" s="218">
        <f>ROUND(I304*H304,2)</f>
        <v>0</v>
      </c>
      <c r="BL304" s="17" t="s">
        <v>128</v>
      </c>
      <c r="BM304" s="217" t="s">
        <v>1633</v>
      </c>
    </row>
    <row r="305" spans="1:65" s="13" customFormat="1" ht="11.25">
      <c r="B305" s="219"/>
      <c r="C305" s="220"/>
      <c r="D305" s="221" t="s">
        <v>193</v>
      </c>
      <c r="E305" s="222" t="s">
        <v>143</v>
      </c>
      <c r="F305" s="223" t="s">
        <v>1634</v>
      </c>
      <c r="G305" s="220"/>
      <c r="H305" s="224">
        <v>3.2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193</v>
      </c>
      <c r="AU305" s="230" t="s">
        <v>86</v>
      </c>
      <c r="AV305" s="13" t="s">
        <v>86</v>
      </c>
      <c r="AW305" s="13" t="s">
        <v>32</v>
      </c>
      <c r="AX305" s="13" t="s">
        <v>84</v>
      </c>
      <c r="AY305" s="230" t="s">
        <v>184</v>
      </c>
    </row>
    <row r="306" spans="1:65" s="2" customFormat="1" ht="16.5" customHeight="1">
      <c r="A306" s="34"/>
      <c r="B306" s="35"/>
      <c r="C306" s="231" t="s">
        <v>687</v>
      </c>
      <c r="D306" s="231" t="s">
        <v>225</v>
      </c>
      <c r="E306" s="232" t="s">
        <v>348</v>
      </c>
      <c r="F306" s="233" t="s">
        <v>349</v>
      </c>
      <c r="G306" s="234" t="s">
        <v>190</v>
      </c>
      <c r="H306" s="235">
        <v>3.36</v>
      </c>
      <c r="I306" s="236"/>
      <c r="J306" s="237">
        <f>ROUND(I306*H306,2)</f>
        <v>0</v>
      </c>
      <c r="K306" s="238"/>
      <c r="L306" s="239"/>
      <c r="M306" s="240" t="s">
        <v>1</v>
      </c>
      <c r="N306" s="241" t="s">
        <v>41</v>
      </c>
      <c r="O306" s="71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7" t="s">
        <v>280</v>
      </c>
      <c r="AT306" s="217" t="s">
        <v>225</v>
      </c>
      <c r="AU306" s="217" t="s">
        <v>86</v>
      </c>
      <c r="AY306" s="17" t="s">
        <v>184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7" t="s">
        <v>84</v>
      </c>
      <c r="BK306" s="218">
        <f>ROUND(I306*H306,2)</f>
        <v>0</v>
      </c>
      <c r="BL306" s="17" t="s">
        <v>128</v>
      </c>
      <c r="BM306" s="217" t="s">
        <v>1635</v>
      </c>
    </row>
    <row r="307" spans="1:65" s="13" customFormat="1" ht="11.25">
      <c r="B307" s="219"/>
      <c r="C307" s="220"/>
      <c r="D307" s="221" t="s">
        <v>193</v>
      </c>
      <c r="E307" s="220"/>
      <c r="F307" s="223" t="s">
        <v>1636</v>
      </c>
      <c r="G307" s="220"/>
      <c r="H307" s="224">
        <v>3.36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193</v>
      </c>
      <c r="AU307" s="230" t="s">
        <v>86</v>
      </c>
      <c r="AV307" s="13" t="s">
        <v>86</v>
      </c>
      <c r="AW307" s="13" t="s">
        <v>4</v>
      </c>
      <c r="AX307" s="13" t="s">
        <v>84</v>
      </c>
      <c r="AY307" s="230" t="s">
        <v>184</v>
      </c>
    </row>
    <row r="308" spans="1:65" s="2" customFormat="1" ht="21.75" customHeight="1">
      <c r="A308" s="34"/>
      <c r="B308" s="35"/>
      <c r="C308" s="205" t="s">
        <v>1267</v>
      </c>
      <c r="D308" s="205" t="s">
        <v>187</v>
      </c>
      <c r="E308" s="206" t="s">
        <v>1263</v>
      </c>
      <c r="F308" s="207" t="s">
        <v>1264</v>
      </c>
      <c r="G308" s="208" t="s">
        <v>190</v>
      </c>
      <c r="H308" s="209">
        <v>8.6999999999999993</v>
      </c>
      <c r="I308" s="210"/>
      <c r="J308" s="211">
        <f>ROUND(I308*H308,2)</f>
        <v>0</v>
      </c>
      <c r="K308" s="212"/>
      <c r="L308" s="39"/>
      <c r="M308" s="213" t="s">
        <v>1</v>
      </c>
      <c r="N308" s="214" t="s">
        <v>41</v>
      </c>
      <c r="O308" s="71"/>
      <c r="P308" s="215">
        <f>O308*H308</f>
        <v>0</v>
      </c>
      <c r="Q308" s="215">
        <v>2.0000000000000001E-4</v>
      </c>
      <c r="R308" s="215">
        <f>Q308*H308</f>
        <v>1.74E-3</v>
      </c>
      <c r="S308" s="215">
        <v>0</v>
      </c>
      <c r="T308" s="21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7" t="s">
        <v>128</v>
      </c>
      <c r="AT308" s="217" t="s">
        <v>187</v>
      </c>
      <c r="AU308" s="217" t="s">
        <v>86</v>
      </c>
      <c r="AY308" s="17" t="s">
        <v>184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7" t="s">
        <v>84</v>
      </c>
      <c r="BK308" s="218">
        <f>ROUND(I308*H308,2)</f>
        <v>0</v>
      </c>
      <c r="BL308" s="17" t="s">
        <v>128</v>
      </c>
      <c r="BM308" s="217" t="s">
        <v>1637</v>
      </c>
    </row>
    <row r="309" spans="1:65" s="13" customFormat="1" ht="11.25">
      <c r="B309" s="219"/>
      <c r="C309" s="220"/>
      <c r="D309" s="221" t="s">
        <v>193</v>
      </c>
      <c r="E309" s="222" t="s">
        <v>1143</v>
      </c>
      <c r="F309" s="223" t="s">
        <v>1638</v>
      </c>
      <c r="G309" s="220"/>
      <c r="H309" s="224">
        <v>8.6999999999999993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193</v>
      </c>
      <c r="AU309" s="230" t="s">
        <v>86</v>
      </c>
      <c r="AV309" s="13" t="s">
        <v>86</v>
      </c>
      <c r="AW309" s="13" t="s">
        <v>32</v>
      </c>
      <c r="AX309" s="13" t="s">
        <v>84</v>
      </c>
      <c r="AY309" s="230" t="s">
        <v>184</v>
      </c>
    </row>
    <row r="310" spans="1:65" s="2" customFormat="1" ht="21.75" customHeight="1">
      <c r="A310" s="34"/>
      <c r="B310" s="35"/>
      <c r="C310" s="205" t="s">
        <v>1270</v>
      </c>
      <c r="D310" s="205" t="s">
        <v>187</v>
      </c>
      <c r="E310" s="206" t="s">
        <v>361</v>
      </c>
      <c r="F310" s="207" t="s">
        <v>362</v>
      </c>
      <c r="G310" s="208" t="s">
        <v>190</v>
      </c>
      <c r="H310" s="209">
        <v>22.693000000000001</v>
      </c>
      <c r="I310" s="210"/>
      <c r="J310" s="211">
        <f>ROUND(I310*H310,2)</f>
        <v>0</v>
      </c>
      <c r="K310" s="212"/>
      <c r="L310" s="39"/>
      <c r="M310" s="213" t="s">
        <v>1</v>
      </c>
      <c r="N310" s="214" t="s">
        <v>41</v>
      </c>
      <c r="O310" s="71"/>
      <c r="P310" s="215">
        <f>O310*H310</f>
        <v>0</v>
      </c>
      <c r="Q310" s="215">
        <v>2.1000000000000001E-4</v>
      </c>
      <c r="R310" s="215">
        <f>Q310*H310</f>
        <v>4.7655300000000005E-3</v>
      </c>
      <c r="S310" s="215">
        <v>0</v>
      </c>
      <c r="T310" s="21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7" t="s">
        <v>128</v>
      </c>
      <c r="AT310" s="217" t="s">
        <v>187</v>
      </c>
      <c r="AU310" s="217" t="s">
        <v>86</v>
      </c>
      <c r="AY310" s="17" t="s">
        <v>184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7" t="s">
        <v>84</v>
      </c>
      <c r="BK310" s="218">
        <f>ROUND(I310*H310,2)</f>
        <v>0</v>
      </c>
      <c r="BL310" s="17" t="s">
        <v>128</v>
      </c>
      <c r="BM310" s="217" t="s">
        <v>1639</v>
      </c>
    </row>
    <row r="311" spans="1:65" s="13" customFormat="1" ht="11.25">
      <c r="B311" s="219"/>
      <c r="C311" s="220"/>
      <c r="D311" s="221" t="s">
        <v>193</v>
      </c>
      <c r="E311" s="222" t="s">
        <v>140</v>
      </c>
      <c r="F311" s="223" t="s">
        <v>1269</v>
      </c>
      <c r="G311" s="220"/>
      <c r="H311" s="224">
        <v>22.693000000000001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193</v>
      </c>
      <c r="AU311" s="230" t="s">
        <v>86</v>
      </c>
      <c r="AV311" s="13" t="s">
        <v>86</v>
      </c>
      <c r="AW311" s="13" t="s">
        <v>32</v>
      </c>
      <c r="AX311" s="13" t="s">
        <v>84</v>
      </c>
      <c r="AY311" s="230" t="s">
        <v>184</v>
      </c>
    </row>
    <row r="312" spans="1:65" s="2" customFormat="1" ht="21.75" customHeight="1">
      <c r="A312" s="34"/>
      <c r="B312" s="35"/>
      <c r="C312" s="205" t="s">
        <v>1365</v>
      </c>
      <c r="D312" s="205" t="s">
        <v>187</v>
      </c>
      <c r="E312" s="206" t="s">
        <v>365</v>
      </c>
      <c r="F312" s="207" t="s">
        <v>366</v>
      </c>
      <c r="G312" s="208" t="s">
        <v>190</v>
      </c>
      <c r="H312" s="209">
        <v>22.693000000000001</v>
      </c>
      <c r="I312" s="210"/>
      <c r="J312" s="211">
        <f>ROUND(I312*H312,2)</f>
        <v>0</v>
      </c>
      <c r="K312" s="212"/>
      <c r="L312" s="39"/>
      <c r="M312" s="213" t="s">
        <v>1</v>
      </c>
      <c r="N312" s="214" t="s">
        <v>41</v>
      </c>
      <c r="O312" s="71"/>
      <c r="P312" s="215">
        <f>O312*H312</f>
        <v>0</v>
      </c>
      <c r="Q312" s="215">
        <v>2.5999999999999998E-4</v>
      </c>
      <c r="R312" s="215">
        <f>Q312*H312</f>
        <v>5.9001799999999997E-3</v>
      </c>
      <c r="S312" s="215">
        <v>0</v>
      </c>
      <c r="T312" s="21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7" t="s">
        <v>128</v>
      </c>
      <c r="AT312" s="217" t="s">
        <v>187</v>
      </c>
      <c r="AU312" s="217" t="s">
        <v>86</v>
      </c>
      <c r="AY312" s="17" t="s">
        <v>184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84</v>
      </c>
      <c r="BK312" s="218">
        <f>ROUND(I312*H312,2)</f>
        <v>0</v>
      </c>
      <c r="BL312" s="17" t="s">
        <v>128</v>
      </c>
      <c r="BM312" s="217" t="s">
        <v>1640</v>
      </c>
    </row>
    <row r="313" spans="1:65" s="13" customFormat="1" ht="11.25">
      <c r="B313" s="219"/>
      <c r="C313" s="220"/>
      <c r="D313" s="221" t="s">
        <v>193</v>
      </c>
      <c r="E313" s="222" t="s">
        <v>1</v>
      </c>
      <c r="F313" s="223" t="s">
        <v>140</v>
      </c>
      <c r="G313" s="220"/>
      <c r="H313" s="224">
        <v>22.693000000000001</v>
      </c>
      <c r="I313" s="225"/>
      <c r="J313" s="220"/>
      <c r="K313" s="220"/>
      <c r="L313" s="226"/>
      <c r="M313" s="242"/>
      <c r="N313" s="243"/>
      <c r="O313" s="243"/>
      <c r="P313" s="243"/>
      <c r="Q313" s="243"/>
      <c r="R313" s="243"/>
      <c r="S313" s="243"/>
      <c r="T313" s="244"/>
      <c r="AT313" s="230" t="s">
        <v>193</v>
      </c>
      <c r="AU313" s="230" t="s">
        <v>86</v>
      </c>
      <c r="AV313" s="13" t="s">
        <v>86</v>
      </c>
      <c r="AW313" s="13" t="s">
        <v>32</v>
      </c>
      <c r="AX313" s="13" t="s">
        <v>84</v>
      </c>
      <c r="AY313" s="230" t="s">
        <v>184</v>
      </c>
    </row>
    <row r="314" spans="1:65" s="2" customFormat="1" ht="6.95" customHeight="1">
      <c r="A314" s="34"/>
      <c r="B314" s="54"/>
      <c r="C314" s="55"/>
      <c r="D314" s="55"/>
      <c r="E314" s="55"/>
      <c r="F314" s="55"/>
      <c r="G314" s="55"/>
      <c r="H314" s="55"/>
      <c r="I314" s="153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R4APLX9W0MNKThfSIFJ79/t9BK1k9KqMVmRcOJuMotjrvsmJe/gt1Hh1uaC9ww02AY4Tvup1PUi+vpOhQ3sQ1w==" saltValue="a0bli1bDnq2MRQhHj7DQrZ9MIPhYgTJmdXFx9JvcybpxirVu+Dp9pyhnERVYE2/YXFIh2gmqvY0q2LR+lF3BGg==" spinCount="100000" sheet="1" objects="1" scenarios="1" formatColumns="0" formatRows="0" autoFilter="0"/>
  <autoFilter ref="C130:K31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125</v>
      </c>
      <c r="AZ2" s="109" t="s">
        <v>137</v>
      </c>
      <c r="BA2" s="109" t="s">
        <v>138</v>
      </c>
      <c r="BB2" s="109" t="s">
        <v>1</v>
      </c>
      <c r="BC2" s="109" t="s">
        <v>705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706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702</v>
      </c>
      <c r="BA4" s="109" t="s">
        <v>703</v>
      </c>
      <c r="BB4" s="109" t="s">
        <v>1</v>
      </c>
      <c r="BC4" s="109" t="s">
        <v>1641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149</v>
      </c>
      <c r="BA5" s="109" t="s">
        <v>150</v>
      </c>
      <c r="BB5" s="109" t="s">
        <v>1</v>
      </c>
      <c r="BC5" s="109" t="s">
        <v>707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143</v>
      </c>
      <c r="BA6" s="109" t="s">
        <v>144</v>
      </c>
      <c r="BB6" s="109" t="s">
        <v>1</v>
      </c>
      <c r="BC6" s="109" t="s">
        <v>145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696</v>
      </c>
      <c r="BA7" s="109" t="s">
        <v>697</v>
      </c>
      <c r="BB7" s="109" t="s">
        <v>1</v>
      </c>
      <c r="BC7" s="109" t="s">
        <v>1642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146</v>
      </c>
      <c r="BA8" s="109" t="s">
        <v>1</v>
      </c>
      <c r="BB8" s="109" t="s">
        <v>1</v>
      </c>
      <c r="BC8" s="109" t="s">
        <v>1643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1644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424</v>
      </c>
      <c r="BA9" s="109" t="s">
        <v>425</v>
      </c>
      <c r="BB9" s="109" t="s">
        <v>1</v>
      </c>
      <c r="BC9" s="109" t="s">
        <v>690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421</v>
      </c>
      <c r="BA10" s="109" t="s">
        <v>422</v>
      </c>
      <c r="BB10" s="109" t="s">
        <v>1</v>
      </c>
      <c r="BC10" s="109" t="s">
        <v>691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693</v>
      </c>
      <c r="BA11" s="109" t="s">
        <v>694</v>
      </c>
      <c r="BB11" s="109" t="s">
        <v>1</v>
      </c>
      <c r="BC11" s="109" t="s">
        <v>1645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9" t="s">
        <v>699</v>
      </c>
      <c r="BA12" s="109" t="s">
        <v>699</v>
      </c>
      <c r="BB12" s="109" t="s">
        <v>1</v>
      </c>
      <c r="BC12" s="109" t="s">
        <v>700</v>
      </c>
      <c r="BD12" s="109" t="s">
        <v>86</v>
      </c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9" t="s">
        <v>140</v>
      </c>
      <c r="BA13" s="109" t="s">
        <v>140</v>
      </c>
      <c r="BB13" s="109" t="s">
        <v>1</v>
      </c>
      <c r="BC13" s="109" t="s">
        <v>1646</v>
      </c>
      <c r="BD13" s="109" t="s">
        <v>86</v>
      </c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ROUND((SUM(BE131:BE298)),  2)</f>
        <v>0</v>
      </c>
      <c r="G33" s="34"/>
      <c r="H33" s="34"/>
      <c r="I33" s="132">
        <v>0.21</v>
      </c>
      <c r="J33" s="131">
        <f>ROUND(((SUM(BE131:BE298))*I33),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ROUND((SUM(BF131:BF298)),  2)</f>
        <v>0</v>
      </c>
      <c r="G34" s="34"/>
      <c r="H34" s="34"/>
      <c r="I34" s="132">
        <v>0.15</v>
      </c>
      <c r="J34" s="131">
        <f>ROUND(((SUM(BF131:BF298))*I34),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ROUND((SUM(BG131:BG298)),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ROUND((SUM(BH131:BH298)),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ROUND((SUM(BI131:BI298)),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14 - 1.14 Prádelna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J150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J209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J211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J212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J232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1647</v>
      </c>
      <c r="E107" s="172"/>
      <c r="F107" s="172"/>
      <c r="G107" s="172"/>
      <c r="H107" s="172"/>
      <c r="I107" s="173"/>
      <c r="J107" s="174">
        <f>J244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431</v>
      </c>
      <c r="E108" s="172"/>
      <c r="F108" s="172"/>
      <c r="G108" s="172"/>
      <c r="H108" s="172"/>
      <c r="I108" s="173"/>
      <c r="J108" s="174">
        <f>J248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710</v>
      </c>
      <c r="E109" s="172"/>
      <c r="F109" s="172"/>
      <c r="G109" s="172"/>
      <c r="H109" s="172"/>
      <c r="I109" s="173"/>
      <c r="J109" s="174">
        <f>J262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167</v>
      </c>
      <c r="E110" s="172"/>
      <c r="F110" s="172"/>
      <c r="G110" s="172"/>
      <c r="H110" s="172"/>
      <c r="I110" s="173"/>
      <c r="J110" s="174">
        <f>J279</f>
        <v>0</v>
      </c>
      <c r="K110" s="170"/>
      <c r="L110" s="175"/>
    </row>
    <row r="111" spans="1:31" s="10" customFormat="1" ht="19.899999999999999" customHeight="1">
      <c r="B111" s="169"/>
      <c r="C111" s="170"/>
      <c r="D111" s="171" t="s">
        <v>168</v>
      </c>
      <c r="E111" s="172"/>
      <c r="F111" s="172"/>
      <c r="G111" s="172"/>
      <c r="H111" s="172"/>
      <c r="I111" s="173"/>
      <c r="J111" s="174">
        <f>J284</f>
        <v>0</v>
      </c>
      <c r="K111" s="170"/>
      <c r="L111" s="175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53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6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169</v>
      </c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34" t="str">
        <f>E7</f>
        <v>Stavební úpravy šaten a navazujících prostor TJ Milín č.p.319</v>
      </c>
      <c r="F121" s="335"/>
      <c r="G121" s="335"/>
      <c r="H121" s="335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152</v>
      </c>
      <c r="D122" s="36"/>
      <c r="E122" s="36"/>
      <c r="F122" s="36"/>
      <c r="G122" s="36"/>
      <c r="H122" s="36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0" t="str">
        <f>E9</f>
        <v>14 - 1.14 Prádelna</v>
      </c>
      <c r="F123" s="336"/>
      <c r="G123" s="336"/>
      <c r="H123" s="3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8" t="s">
        <v>22</v>
      </c>
      <c r="J125" s="66" t="str">
        <f>IF(J12="","",J12)</f>
        <v>16. 8. 2021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40.15" customHeight="1">
      <c r="A127" s="34"/>
      <c r="B127" s="35"/>
      <c r="C127" s="29" t="s">
        <v>24</v>
      </c>
      <c r="D127" s="36"/>
      <c r="E127" s="36"/>
      <c r="F127" s="27" t="str">
        <f>E15</f>
        <v>Obec Milín, 11. května 27, 262 31 Milín</v>
      </c>
      <c r="G127" s="36"/>
      <c r="H127" s="36"/>
      <c r="I127" s="118" t="s">
        <v>30</v>
      </c>
      <c r="J127" s="32" t="str">
        <f>E21</f>
        <v>Ing. Jan hašek, Kamenická 832, 262 72 Březnice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IF(E18="","",E18)</f>
        <v>Vyplň údaj</v>
      </c>
      <c r="G128" s="36"/>
      <c r="H128" s="36"/>
      <c r="I128" s="118" t="s">
        <v>33</v>
      </c>
      <c r="J128" s="32" t="str">
        <f>E24</f>
        <v>Ing. Jitka Dupalová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6"/>
      <c r="B130" s="177"/>
      <c r="C130" s="178" t="s">
        <v>170</v>
      </c>
      <c r="D130" s="179" t="s">
        <v>61</v>
      </c>
      <c r="E130" s="179" t="s">
        <v>57</v>
      </c>
      <c r="F130" s="179" t="s">
        <v>58</v>
      </c>
      <c r="G130" s="179" t="s">
        <v>171</v>
      </c>
      <c r="H130" s="179" t="s">
        <v>172</v>
      </c>
      <c r="I130" s="180" t="s">
        <v>173</v>
      </c>
      <c r="J130" s="181" t="s">
        <v>157</v>
      </c>
      <c r="K130" s="182" t="s">
        <v>174</v>
      </c>
      <c r="L130" s="183"/>
      <c r="M130" s="75" t="s">
        <v>1</v>
      </c>
      <c r="N130" s="76" t="s">
        <v>40</v>
      </c>
      <c r="O130" s="76" t="s">
        <v>175</v>
      </c>
      <c r="P130" s="76" t="s">
        <v>176</v>
      </c>
      <c r="Q130" s="76" t="s">
        <v>177</v>
      </c>
      <c r="R130" s="76" t="s">
        <v>178</v>
      </c>
      <c r="S130" s="76" t="s">
        <v>179</v>
      </c>
      <c r="T130" s="77" t="s">
        <v>180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</row>
    <row r="131" spans="1:65" s="2" customFormat="1" ht="22.9" customHeight="1">
      <c r="A131" s="34"/>
      <c r="B131" s="35"/>
      <c r="C131" s="82" t="s">
        <v>181</v>
      </c>
      <c r="D131" s="36"/>
      <c r="E131" s="36"/>
      <c r="F131" s="36"/>
      <c r="G131" s="36"/>
      <c r="H131" s="36"/>
      <c r="I131" s="116"/>
      <c r="J131" s="184">
        <f>BK131</f>
        <v>0</v>
      </c>
      <c r="K131" s="36"/>
      <c r="L131" s="39"/>
      <c r="M131" s="78"/>
      <c r="N131" s="185"/>
      <c r="O131" s="79"/>
      <c r="P131" s="186">
        <f>P132+P211</f>
        <v>0</v>
      </c>
      <c r="Q131" s="79"/>
      <c r="R131" s="186">
        <f>R132+R211</f>
        <v>7.4243451899999995</v>
      </c>
      <c r="S131" s="79"/>
      <c r="T131" s="187">
        <f>T132+T211</f>
        <v>4.7268204999999996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75</v>
      </c>
      <c r="AU131" s="17" t="s">
        <v>159</v>
      </c>
      <c r="BK131" s="188">
        <f>BK132+BK211</f>
        <v>0</v>
      </c>
    </row>
    <row r="132" spans="1:65" s="12" customFormat="1" ht="25.9" customHeight="1">
      <c r="B132" s="189"/>
      <c r="C132" s="190"/>
      <c r="D132" s="191" t="s">
        <v>75</v>
      </c>
      <c r="E132" s="192" t="s">
        <v>182</v>
      </c>
      <c r="F132" s="192" t="s">
        <v>183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P133+P147+P150+P184+P195+P209</f>
        <v>0</v>
      </c>
      <c r="Q132" s="197"/>
      <c r="R132" s="198">
        <f>R133+R147+R150+R184+R195+R209</f>
        <v>6.3694027899999996</v>
      </c>
      <c r="S132" s="197"/>
      <c r="T132" s="199">
        <f>T133+T147+T150+T184+T195+T209</f>
        <v>3.7458799999999997</v>
      </c>
      <c r="AR132" s="200" t="s">
        <v>84</v>
      </c>
      <c r="AT132" s="201" t="s">
        <v>75</v>
      </c>
      <c r="AU132" s="201" t="s">
        <v>76</v>
      </c>
      <c r="AY132" s="200" t="s">
        <v>184</v>
      </c>
      <c r="BK132" s="202">
        <f>BK133+BK147+BK150+BK184+BK195+BK209</f>
        <v>0</v>
      </c>
    </row>
    <row r="133" spans="1:65" s="12" customFormat="1" ht="22.9" customHeight="1">
      <c r="B133" s="189"/>
      <c r="C133" s="190"/>
      <c r="D133" s="191" t="s">
        <v>75</v>
      </c>
      <c r="E133" s="203" t="s">
        <v>84</v>
      </c>
      <c r="F133" s="203" t="s">
        <v>432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SUM(P134:P146)</f>
        <v>0</v>
      </c>
      <c r="Q133" s="197"/>
      <c r="R133" s="198">
        <f>SUM(R134:R146)</f>
        <v>0</v>
      </c>
      <c r="S133" s="197"/>
      <c r="T133" s="199">
        <f>SUM(T134:T146)</f>
        <v>0</v>
      </c>
      <c r="AR133" s="200" t="s">
        <v>84</v>
      </c>
      <c r="AT133" s="201" t="s">
        <v>75</v>
      </c>
      <c r="AU133" s="201" t="s">
        <v>84</v>
      </c>
      <c r="AY133" s="200" t="s">
        <v>184</v>
      </c>
      <c r="BK133" s="202">
        <f>SUM(BK134:BK146)</f>
        <v>0</v>
      </c>
    </row>
    <row r="134" spans="1:65" s="2" customFormat="1" ht="21.75" customHeight="1">
      <c r="A134" s="34"/>
      <c r="B134" s="35"/>
      <c r="C134" s="205" t="s">
        <v>84</v>
      </c>
      <c r="D134" s="205" t="s">
        <v>187</v>
      </c>
      <c r="E134" s="206" t="s">
        <v>433</v>
      </c>
      <c r="F134" s="207" t="s">
        <v>434</v>
      </c>
      <c r="G134" s="208" t="s">
        <v>435</v>
      </c>
      <c r="H134" s="209">
        <v>2.0099999999999998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1648</v>
      </c>
    </row>
    <row r="135" spans="1:65" s="13" customFormat="1" ht="11.25">
      <c r="B135" s="219"/>
      <c r="C135" s="220"/>
      <c r="D135" s="221" t="s">
        <v>193</v>
      </c>
      <c r="E135" s="222" t="s">
        <v>418</v>
      </c>
      <c r="F135" s="223" t="s">
        <v>437</v>
      </c>
      <c r="G135" s="220"/>
      <c r="H135" s="224">
        <v>2.0099999999999998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33" customHeight="1">
      <c r="A136" s="34"/>
      <c r="B136" s="35"/>
      <c r="C136" s="205" t="s">
        <v>86</v>
      </c>
      <c r="D136" s="205" t="s">
        <v>187</v>
      </c>
      <c r="E136" s="206" t="s">
        <v>438</v>
      </c>
      <c r="F136" s="207" t="s">
        <v>439</v>
      </c>
      <c r="G136" s="208" t="s">
        <v>435</v>
      </c>
      <c r="H136" s="209">
        <v>2.0099999999999998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1649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418</v>
      </c>
      <c r="G137" s="220"/>
      <c r="H137" s="224">
        <v>2.0099999999999998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33" customHeight="1">
      <c r="A138" s="34"/>
      <c r="B138" s="35"/>
      <c r="C138" s="205" t="s">
        <v>198</v>
      </c>
      <c r="D138" s="205" t="s">
        <v>187</v>
      </c>
      <c r="E138" s="206" t="s">
        <v>441</v>
      </c>
      <c r="F138" s="207" t="s">
        <v>442</v>
      </c>
      <c r="G138" s="208" t="s">
        <v>435</v>
      </c>
      <c r="H138" s="209">
        <v>2.0099999999999998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1650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418</v>
      </c>
      <c r="G139" s="220"/>
      <c r="H139" s="224">
        <v>2.0099999999999998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21.75" customHeight="1">
      <c r="A140" s="34"/>
      <c r="B140" s="35"/>
      <c r="C140" s="205" t="s">
        <v>191</v>
      </c>
      <c r="D140" s="205" t="s">
        <v>187</v>
      </c>
      <c r="E140" s="206" t="s">
        <v>444</v>
      </c>
      <c r="F140" s="207" t="s">
        <v>445</v>
      </c>
      <c r="G140" s="208" t="s">
        <v>435</v>
      </c>
      <c r="H140" s="209">
        <v>2.0099999999999998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1651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418</v>
      </c>
      <c r="G141" s="220"/>
      <c r="H141" s="224">
        <v>2.0099999999999998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207</v>
      </c>
      <c r="D142" s="205" t="s">
        <v>187</v>
      </c>
      <c r="E142" s="206" t="s">
        <v>447</v>
      </c>
      <c r="F142" s="207" t="s">
        <v>448</v>
      </c>
      <c r="G142" s="208" t="s">
        <v>243</v>
      </c>
      <c r="H142" s="209">
        <v>3.2160000000000002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1652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418</v>
      </c>
      <c r="G143" s="220"/>
      <c r="H143" s="224">
        <v>2.0099999999999998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13" customFormat="1" ht="11.25">
      <c r="B144" s="219"/>
      <c r="C144" s="220"/>
      <c r="D144" s="221" t="s">
        <v>193</v>
      </c>
      <c r="E144" s="220"/>
      <c r="F144" s="223" t="s">
        <v>716</v>
      </c>
      <c r="G144" s="220"/>
      <c r="H144" s="224">
        <v>3.2160000000000002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4</v>
      </c>
      <c r="AX144" s="13" t="s">
        <v>84</v>
      </c>
      <c r="AY144" s="230" t="s">
        <v>184</v>
      </c>
    </row>
    <row r="145" spans="1:65" s="2" customFormat="1" ht="16.5" customHeight="1">
      <c r="A145" s="34"/>
      <c r="B145" s="35"/>
      <c r="C145" s="205" t="s">
        <v>185</v>
      </c>
      <c r="D145" s="205" t="s">
        <v>187</v>
      </c>
      <c r="E145" s="206" t="s">
        <v>451</v>
      </c>
      <c r="F145" s="207" t="s">
        <v>452</v>
      </c>
      <c r="G145" s="208" t="s">
        <v>435</v>
      </c>
      <c r="H145" s="209">
        <v>2.0099999999999998</v>
      </c>
      <c r="I145" s="210"/>
      <c r="J145" s="211">
        <f>ROUND(I145*H145,2)</f>
        <v>0</v>
      </c>
      <c r="K145" s="212"/>
      <c r="L145" s="39"/>
      <c r="M145" s="213" t="s">
        <v>1</v>
      </c>
      <c r="N145" s="214" t="s">
        <v>41</v>
      </c>
      <c r="O145" s="71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7" t="s">
        <v>191</v>
      </c>
      <c r="AT145" s="217" t="s">
        <v>187</v>
      </c>
      <c r="AU145" s="217" t="s">
        <v>86</v>
      </c>
      <c r="AY145" s="17" t="s">
        <v>184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191</v>
      </c>
      <c r="BM145" s="217" t="s">
        <v>1653</v>
      </c>
    </row>
    <row r="146" spans="1:65" s="13" customFormat="1" ht="11.25">
      <c r="B146" s="219"/>
      <c r="C146" s="220"/>
      <c r="D146" s="221" t="s">
        <v>193</v>
      </c>
      <c r="E146" s="222" t="s">
        <v>1</v>
      </c>
      <c r="F146" s="223" t="s">
        <v>418</v>
      </c>
      <c r="G146" s="220"/>
      <c r="H146" s="224">
        <v>2.0099999999999998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32</v>
      </c>
      <c r="AX146" s="13" t="s">
        <v>84</v>
      </c>
      <c r="AY146" s="230" t="s">
        <v>184</v>
      </c>
    </row>
    <row r="147" spans="1:65" s="12" customFormat="1" ht="22.9" customHeight="1">
      <c r="B147" s="189"/>
      <c r="C147" s="190"/>
      <c r="D147" s="191" t="s">
        <v>75</v>
      </c>
      <c r="E147" s="203" t="s">
        <v>198</v>
      </c>
      <c r="F147" s="203" t="s">
        <v>718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SUM(P148:P149)</f>
        <v>0</v>
      </c>
      <c r="Q147" s="197"/>
      <c r="R147" s="198">
        <f>SUM(R148:R149)</f>
        <v>0.24975720000000001</v>
      </c>
      <c r="S147" s="197"/>
      <c r="T147" s="199">
        <f>SUM(T148:T149)</f>
        <v>0</v>
      </c>
      <c r="AR147" s="200" t="s">
        <v>84</v>
      </c>
      <c r="AT147" s="201" t="s">
        <v>75</v>
      </c>
      <c r="AU147" s="201" t="s">
        <v>84</v>
      </c>
      <c r="AY147" s="200" t="s">
        <v>184</v>
      </c>
      <c r="BK147" s="202">
        <f>SUM(BK148:BK149)</f>
        <v>0</v>
      </c>
    </row>
    <row r="148" spans="1:65" s="2" customFormat="1" ht="16.5" customHeight="1">
      <c r="A148" s="34"/>
      <c r="B148" s="35"/>
      <c r="C148" s="205" t="s">
        <v>215</v>
      </c>
      <c r="D148" s="205" t="s">
        <v>187</v>
      </c>
      <c r="E148" s="206" t="s">
        <v>719</v>
      </c>
      <c r="F148" s="207" t="s">
        <v>720</v>
      </c>
      <c r="G148" s="208" t="s">
        <v>190</v>
      </c>
      <c r="H148" s="209">
        <v>3.96</v>
      </c>
      <c r="I148" s="210"/>
      <c r="J148" s="211">
        <f>ROUND(I148*H148,2)</f>
        <v>0</v>
      </c>
      <c r="K148" s="212"/>
      <c r="L148" s="39"/>
      <c r="M148" s="213" t="s">
        <v>1</v>
      </c>
      <c r="N148" s="214" t="s">
        <v>41</v>
      </c>
      <c r="O148" s="71"/>
      <c r="P148" s="215">
        <f>O148*H148</f>
        <v>0</v>
      </c>
      <c r="Q148" s="215">
        <v>6.3070000000000001E-2</v>
      </c>
      <c r="R148" s="215">
        <f>Q148*H148</f>
        <v>0.24975720000000001</v>
      </c>
      <c r="S148" s="215">
        <v>0</v>
      </c>
      <c r="T148" s="21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7" t="s">
        <v>191</v>
      </c>
      <c r="AT148" s="217" t="s">
        <v>187</v>
      </c>
      <c r="AU148" s="217" t="s">
        <v>86</v>
      </c>
      <c r="AY148" s="17" t="s">
        <v>184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191</v>
      </c>
      <c r="BM148" s="217" t="s">
        <v>1654</v>
      </c>
    </row>
    <row r="149" spans="1:65" s="13" customFormat="1" ht="11.25">
      <c r="B149" s="219"/>
      <c r="C149" s="220"/>
      <c r="D149" s="221" t="s">
        <v>193</v>
      </c>
      <c r="E149" s="222" t="s">
        <v>702</v>
      </c>
      <c r="F149" s="223" t="s">
        <v>1655</v>
      </c>
      <c r="G149" s="220"/>
      <c r="H149" s="224">
        <v>3.96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193</v>
      </c>
      <c r="AU149" s="230" t="s">
        <v>86</v>
      </c>
      <c r="AV149" s="13" t="s">
        <v>86</v>
      </c>
      <c r="AW149" s="13" t="s">
        <v>32</v>
      </c>
      <c r="AX149" s="13" t="s">
        <v>84</v>
      </c>
      <c r="AY149" s="230" t="s">
        <v>184</v>
      </c>
    </row>
    <row r="150" spans="1:65" s="12" customFormat="1" ht="22.9" customHeight="1">
      <c r="B150" s="189"/>
      <c r="C150" s="190"/>
      <c r="D150" s="191" t="s">
        <v>75</v>
      </c>
      <c r="E150" s="203" t="s">
        <v>185</v>
      </c>
      <c r="F150" s="203" t="s">
        <v>186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SUM(P151:P183)</f>
        <v>0</v>
      </c>
      <c r="Q150" s="197"/>
      <c r="R150" s="198">
        <f>SUM(R151:R183)</f>
        <v>6.117937089999999</v>
      </c>
      <c r="S150" s="197"/>
      <c r="T150" s="199">
        <f>SUM(T151:T183)</f>
        <v>0</v>
      </c>
      <c r="AR150" s="200" t="s">
        <v>84</v>
      </c>
      <c r="AT150" s="201" t="s">
        <v>75</v>
      </c>
      <c r="AU150" s="201" t="s">
        <v>84</v>
      </c>
      <c r="AY150" s="200" t="s">
        <v>184</v>
      </c>
      <c r="BK150" s="202">
        <f>SUM(BK151:BK183)</f>
        <v>0</v>
      </c>
    </row>
    <row r="151" spans="1:65" s="2" customFormat="1" ht="21.75" customHeight="1">
      <c r="A151" s="34"/>
      <c r="B151" s="35"/>
      <c r="C151" s="205" t="s">
        <v>219</v>
      </c>
      <c r="D151" s="205" t="s">
        <v>187</v>
      </c>
      <c r="E151" s="206" t="s">
        <v>188</v>
      </c>
      <c r="F151" s="207" t="s">
        <v>189</v>
      </c>
      <c r="G151" s="208" t="s">
        <v>190</v>
      </c>
      <c r="H151" s="209">
        <v>2.68</v>
      </c>
      <c r="I151" s="210"/>
      <c r="J151" s="211">
        <f>ROUND(I151*H151,2)</f>
        <v>0</v>
      </c>
      <c r="K151" s="212"/>
      <c r="L151" s="39"/>
      <c r="M151" s="213" t="s">
        <v>1</v>
      </c>
      <c r="N151" s="214" t="s">
        <v>41</v>
      </c>
      <c r="O151" s="71"/>
      <c r="P151" s="215">
        <f>O151*H151</f>
        <v>0</v>
      </c>
      <c r="Q151" s="215">
        <v>4.3800000000000002E-3</v>
      </c>
      <c r="R151" s="215">
        <f>Q151*H151</f>
        <v>1.1738400000000001E-2</v>
      </c>
      <c r="S151" s="215">
        <v>0</v>
      </c>
      <c r="T151" s="21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7" t="s">
        <v>191</v>
      </c>
      <c r="AT151" s="217" t="s">
        <v>187</v>
      </c>
      <c r="AU151" s="217" t="s">
        <v>86</v>
      </c>
      <c r="AY151" s="17" t="s">
        <v>184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191</v>
      </c>
      <c r="BM151" s="217" t="s">
        <v>1656</v>
      </c>
    </row>
    <row r="152" spans="1:65" s="13" customFormat="1" ht="11.25">
      <c r="B152" s="219"/>
      <c r="C152" s="220"/>
      <c r="D152" s="221" t="s">
        <v>193</v>
      </c>
      <c r="E152" s="222" t="s">
        <v>149</v>
      </c>
      <c r="F152" s="223" t="s">
        <v>724</v>
      </c>
      <c r="G152" s="220"/>
      <c r="H152" s="224">
        <v>2.68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193</v>
      </c>
      <c r="AU152" s="230" t="s">
        <v>86</v>
      </c>
      <c r="AV152" s="13" t="s">
        <v>86</v>
      </c>
      <c r="AW152" s="13" t="s">
        <v>32</v>
      </c>
      <c r="AX152" s="13" t="s">
        <v>84</v>
      </c>
      <c r="AY152" s="230" t="s">
        <v>184</v>
      </c>
    </row>
    <row r="153" spans="1:65" s="2" customFormat="1" ht="21.75" customHeight="1">
      <c r="A153" s="34"/>
      <c r="B153" s="35"/>
      <c r="C153" s="205" t="s">
        <v>224</v>
      </c>
      <c r="D153" s="205" t="s">
        <v>187</v>
      </c>
      <c r="E153" s="206" t="s">
        <v>195</v>
      </c>
      <c r="F153" s="207" t="s">
        <v>196</v>
      </c>
      <c r="G153" s="208" t="s">
        <v>190</v>
      </c>
      <c r="H153" s="209">
        <v>10.050000000000001</v>
      </c>
      <c r="I153" s="210"/>
      <c r="J153" s="211">
        <f>ROUND(I153*H153,2)</f>
        <v>0</v>
      </c>
      <c r="K153" s="212"/>
      <c r="L153" s="39"/>
      <c r="M153" s="213" t="s">
        <v>1</v>
      </c>
      <c r="N153" s="214" t="s">
        <v>41</v>
      </c>
      <c r="O153" s="71"/>
      <c r="P153" s="215">
        <f>O153*H153</f>
        <v>0</v>
      </c>
      <c r="Q153" s="215">
        <v>3.0000000000000001E-3</v>
      </c>
      <c r="R153" s="215">
        <f>Q153*H153</f>
        <v>3.0150000000000003E-2</v>
      </c>
      <c r="S153" s="215">
        <v>0</v>
      </c>
      <c r="T153" s="21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7" t="s">
        <v>191</v>
      </c>
      <c r="AT153" s="217" t="s">
        <v>187</v>
      </c>
      <c r="AU153" s="217" t="s">
        <v>86</v>
      </c>
      <c r="AY153" s="17" t="s">
        <v>184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191</v>
      </c>
      <c r="BM153" s="217" t="s">
        <v>1657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137</v>
      </c>
      <c r="G154" s="220"/>
      <c r="H154" s="224">
        <v>10.050000000000001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84</v>
      </c>
      <c r="AY154" s="230" t="s">
        <v>184</v>
      </c>
    </row>
    <row r="155" spans="1:65" s="2" customFormat="1" ht="21.75" customHeight="1">
      <c r="A155" s="34"/>
      <c r="B155" s="35"/>
      <c r="C155" s="205" t="s">
        <v>111</v>
      </c>
      <c r="D155" s="205" t="s">
        <v>187</v>
      </c>
      <c r="E155" s="206" t="s">
        <v>199</v>
      </c>
      <c r="F155" s="207" t="s">
        <v>200</v>
      </c>
      <c r="G155" s="208" t="s">
        <v>190</v>
      </c>
      <c r="H155" s="209">
        <v>0.96</v>
      </c>
      <c r="I155" s="210"/>
      <c r="J155" s="211">
        <f>ROUND(I155*H155,2)</f>
        <v>0</v>
      </c>
      <c r="K155" s="212"/>
      <c r="L155" s="39"/>
      <c r="M155" s="213" t="s">
        <v>1</v>
      </c>
      <c r="N155" s="214" t="s">
        <v>41</v>
      </c>
      <c r="O155" s="71"/>
      <c r="P155" s="215">
        <f>O155*H155</f>
        <v>0</v>
      </c>
      <c r="Q155" s="215">
        <v>4.3800000000000002E-3</v>
      </c>
      <c r="R155" s="215">
        <f>Q155*H155</f>
        <v>4.2047999999999999E-3</v>
      </c>
      <c r="S155" s="215">
        <v>0</v>
      </c>
      <c r="T155" s="21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7" t="s">
        <v>191</v>
      </c>
      <c r="AT155" s="217" t="s">
        <v>187</v>
      </c>
      <c r="AU155" s="217" t="s">
        <v>86</v>
      </c>
      <c r="AY155" s="17" t="s">
        <v>184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191</v>
      </c>
      <c r="BM155" s="217" t="s">
        <v>1658</v>
      </c>
    </row>
    <row r="156" spans="1:65" s="13" customFormat="1" ht="11.25">
      <c r="B156" s="219"/>
      <c r="C156" s="220"/>
      <c r="D156" s="221" t="s">
        <v>193</v>
      </c>
      <c r="E156" s="222" t="s">
        <v>1</v>
      </c>
      <c r="F156" s="223" t="s">
        <v>727</v>
      </c>
      <c r="G156" s="220"/>
      <c r="H156" s="224">
        <v>0.96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193</v>
      </c>
      <c r="AU156" s="230" t="s">
        <v>86</v>
      </c>
      <c r="AV156" s="13" t="s">
        <v>86</v>
      </c>
      <c r="AW156" s="13" t="s">
        <v>32</v>
      </c>
      <c r="AX156" s="13" t="s">
        <v>84</v>
      </c>
      <c r="AY156" s="230" t="s">
        <v>184</v>
      </c>
    </row>
    <row r="157" spans="1:65" s="2" customFormat="1" ht="21.75" customHeight="1">
      <c r="A157" s="34"/>
      <c r="B157" s="35"/>
      <c r="C157" s="205" t="s">
        <v>114</v>
      </c>
      <c r="D157" s="205" t="s">
        <v>187</v>
      </c>
      <c r="E157" s="206" t="s">
        <v>203</v>
      </c>
      <c r="F157" s="207" t="s">
        <v>204</v>
      </c>
      <c r="G157" s="208" t="s">
        <v>190</v>
      </c>
      <c r="H157" s="209">
        <v>9.2799999999999994</v>
      </c>
      <c r="I157" s="210"/>
      <c r="J157" s="211">
        <f>ROUND(I157*H157,2)</f>
        <v>0</v>
      </c>
      <c r="K157" s="212"/>
      <c r="L157" s="39"/>
      <c r="M157" s="213" t="s">
        <v>1</v>
      </c>
      <c r="N157" s="214" t="s">
        <v>41</v>
      </c>
      <c r="O157" s="71"/>
      <c r="P157" s="215">
        <f>O157*H157</f>
        <v>0</v>
      </c>
      <c r="Q157" s="215">
        <v>3.0000000000000001E-3</v>
      </c>
      <c r="R157" s="215">
        <f>Q157*H157</f>
        <v>2.784E-2</v>
      </c>
      <c r="S157" s="215">
        <v>0</v>
      </c>
      <c r="T157" s="21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7" t="s">
        <v>191</v>
      </c>
      <c r="AT157" s="217" t="s">
        <v>187</v>
      </c>
      <c r="AU157" s="217" t="s">
        <v>86</v>
      </c>
      <c r="AY157" s="17" t="s">
        <v>184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84</v>
      </c>
      <c r="BK157" s="218">
        <f>ROUND(I157*H157,2)</f>
        <v>0</v>
      </c>
      <c r="BL157" s="17" t="s">
        <v>191</v>
      </c>
      <c r="BM157" s="217" t="s">
        <v>1659</v>
      </c>
    </row>
    <row r="158" spans="1:65" s="13" customFormat="1" ht="11.25">
      <c r="B158" s="219"/>
      <c r="C158" s="220"/>
      <c r="D158" s="221" t="s">
        <v>193</v>
      </c>
      <c r="E158" s="222" t="s">
        <v>146</v>
      </c>
      <c r="F158" s="223" t="s">
        <v>729</v>
      </c>
      <c r="G158" s="220"/>
      <c r="H158" s="224">
        <v>9.2799999999999994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193</v>
      </c>
      <c r="AU158" s="230" t="s">
        <v>86</v>
      </c>
      <c r="AV158" s="13" t="s">
        <v>86</v>
      </c>
      <c r="AW158" s="13" t="s">
        <v>32</v>
      </c>
      <c r="AX158" s="13" t="s">
        <v>84</v>
      </c>
      <c r="AY158" s="230" t="s">
        <v>184</v>
      </c>
    </row>
    <row r="159" spans="1:65" s="2" customFormat="1" ht="21.75" customHeight="1">
      <c r="A159" s="34"/>
      <c r="B159" s="35"/>
      <c r="C159" s="205" t="s">
        <v>117</v>
      </c>
      <c r="D159" s="205" t="s">
        <v>187</v>
      </c>
      <c r="E159" s="206" t="s">
        <v>377</v>
      </c>
      <c r="F159" s="207" t="s">
        <v>378</v>
      </c>
      <c r="G159" s="208" t="s">
        <v>190</v>
      </c>
      <c r="H159" s="209">
        <v>5.28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1.54E-2</v>
      </c>
      <c r="R159" s="215">
        <f>Q159*H159</f>
        <v>8.1312000000000009E-2</v>
      </c>
      <c r="S159" s="215">
        <v>0</v>
      </c>
      <c r="T159" s="21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1660</v>
      </c>
    </row>
    <row r="160" spans="1:65" s="13" customFormat="1" ht="11.25">
      <c r="B160" s="219"/>
      <c r="C160" s="220"/>
      <c r="D160" s="221" t="s">
        <v>193</v>
      </c>
      <c r="E160" s="222" t="s">
        <v>1</v>
      </c>
      <c r="F160" s="223" t="s">
        <v>702</v>
      </c>
      <c r="G160" s="220"/>
      <c r="H160" s="224">
        <v>3.96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193</v>
      </c>
      <c r="AU160" s="230" t="s">
        <v>86</v>
      </c>
      <c r="AV160" s="13" t="s">
        <v>86</v>
      </c>
      <c r="AW160" s="13" t="s">
        <v>32</v>
      </c>
      <c r="AX160" s="13" t="s">
        <v>76</v>
      </c>
      <c r="AY160" s="230" t="s">
        <v>184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731</v>
      </c>
      <c r="G161" s="220"/>
      <c r="H161" s="224">
        <v>1.32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76</v>
      </c>
      <c r="AY161" s="230" t="s">
        <v>184</v>
      </c>
    </row>
    <row r="162" spans="1:65" s="14" customFormat="1" ht="11.25">
      <c r="B162" s="245"/>
      <c r="C162" s="246"/>
      <c r="D162" s="221" t="s">
        <v>193</v>
      </c>
      <c r="E162" s="247" t="s">
        <v>1</v>
      </c>
      <c r="F162" s="248" t="s">
        <v>385</v>
      </c>
      <c r="G162" s="246"/>
      <c r="H162" s="249">
        <v>5.28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AT162" s="255" t="s">
        <v>193</v>
      </c>
      <c r="AU162" s="255" t="s">
        <v>86</v>
      </c>
      <c r="AV162" s="14" t="s">
        <v>191</v>
      </c>
      <c r="AW162" s="14" t="s">
        <v>32</v>
      </c>
      <c r="AX162" s="14" t="s">
        <v>84</v>
      </c>
      <c r="AY162" s="255" t="s">
        <v>184</v>
      </c>
    </row>
    <row r="163" spans="1:65" s="2" customFormat="1" ht="16.5" customHeight="1">
      <c r="A163" s="34"/>
      <c r="B163" s="35"/>
      <c r="C163" s="205" t="s">
        <v>120</v>
      </c>
      <c r="D163" s="205" t="s">
        <v>187</v>
      </c>
      <c r="E163" s="206" t="s">
        <v>208</v>
      </c>
      <c r="F163" s="207" t="s">
        <v>209</v>
      </c>
      <c r="G163" s="208" t="s">
        <v>190</v>
      </c>
      <c r="H163" s="209">
        <v>0.96</v>
      </c>
      <c r="I163" s="210"/>
      <c r="J163" s="211">
        <f>ROUND(I163*H163,2)</f>
        <v>0</v>
      </c>
      <c r="K163" s="212"/>
      <c r="L163" s="39"/>
      <c r="M163" s="213" t="s">
        <v>1</v>
      </c>
      <c r="N163" s="214" t="s">
        <v>41</v>
      </c>
      <c r="O163" s="71"/>
      <c r="P163" s="215">
        <f>O163*H163</f>
        <v>0</v>
      </c>
      <c r="Q163" s="215">
        <v>5.1999999999999998E-3</v>
      </c>
      <c r="R163" s="215">
        <f>Q163*H163</f>
        <v>4.9919999999999999E-3</v>
      </c>
      <c r="S163" s="215">
        <v>0</v>
      </c>
      <c r="T163" s="21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7" t="s">
        <v>191</v>
      </c>
      <c r="AT163" s="217" t="s">
        <v>187</v>
      </c>
      <c r="AU163" s="217" t="s">
        <v>86</v>
      </c>
      <c r="AY163" s="17" t="s">
        <v>184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191</v>
      </c>
      <c r="BM163" s="217" t="s">
        <v>1661</v>
      </c>
    </row>
    <row r="164" spans="1:65" s="13" customFormat="1" ht="11.25">
      <c r="B164" s="219"/>
      <c r="C164" s="220"/>
      <c r="D164" s="221" t="s">
        <v>193</v>
      </c>
      <c r="E164" s="222" t="s">
        <v>1</v>
      </c>
      <c r="F164" s="223" t="s">
        <v>727</v>
      </c>
      <c r="G164" s="220"/>
      <c r="H164" s="224">
        <v>0.96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193</v>
      </c>
      <c r="AU164" s="230" t="s">
        <v>86</v>
      </c>
      <c r="AV164" s="13" t="s">
        <v>86</v>
      </c>
      <c r="AW164" s="13" t="s">
        <v>32</v>
      </c>
      <c r="AX164" s="13" t="s">
        <v>76</v>
      </c>
      <c r="AY164" s="230" t="s">
        <v>184</v>
      </c>
    </row>
    <row r="165" spans="1:65" s="14" customFormat="1" ht="11.25">
      <c r="B165" s="245"/>
      <c r="C165" s="246"/>
      <c r="D165" s="221" t="s">
        <v>193</v>
      </c>
      <c r="E165" s="247" t="s">
        <v>1</v>
      </c>
      <c r="F165" s="248" t="s">
        <v>385</v>
      </c>
      <c r="G165" s="246"/>
      <c r="H165" s="249">
        <v>0.96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AT165" s="255" t="s">
        <v>193</v>
      </c>
      <c r="AU165" s="255" t="s">
        <v>86</v>
      </c>
      <c r="AV165" s="14" t="s">
        <v>191</v>
      </c>
      <c r="AW165" s="14" t="s">
        <v>32</v>
      </c>
      <c r="AX165" s="14" t="s">
        <v>84</v>
      </c>
      <c r="AY165" s="255" t="s">
        <v>184</v>
      </c>
    </row>
    <row r="166" spans="1:65" s="2" customFormat="1" ht="16.5" customHeight="1">
      <c r="A166" s="34"/>
      <c r="B166" s="35"/>
      <c r="C166" s="205" t="s">
        <v>123</v>
      </c>
      <c r="D166" s="205" t="s">
        <v>187</v>
      </c>
      <c r="E166" s="206" t="s">
        <v>211</v>
      </c>
      <c r="F166" s="207" t="s">
        <v>212</v>
      </c>
      <c r="G166" s="208" t="s">
        <v>190</v>
      </c>
      <c r="H166" s="209">
        <v>10.050000000000001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1662</v>
      </c>
    </row>
    <row r="167" spans="1:65" s="13" customFormat="1" ht="11.25">
      <c r="B167" s="219"/>
      <c r="C167" s="220"/>
      <c r="D167" s="221" t="s">
        <v>193</v>
      </c>
      <c r="E167" s="222" t="s">
        <v>137</v>
      </c>
      <c r="F167" s="223" t="s">
        <v>734</v>
      </c>
      <c r="G167" s="220"/>
      <c r="H167" s="224">
        <v>10.050000000000001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21.75" customHeight="1">
      <c r="A168" s="34"/>
      <c r="B168" s="35"/>
      <c r="C168" s="205" t="s">
        <v>8</v>
      </c>
      <c r="D168" s="205" t="s">
        <v>187</v>
      </c>
      <c r="E168" s="206" t="s">
        <v>216</v>
      </c>
      <c r="F168" s="207" t="s">
        <v>217</v>
      </c>
      <c r="G168" s="208" t="s">
        <v>190</v>
      </c>
      <c r="H168" s="209">
        <v>4.62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191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191</v>
      </c>
      <c r="BM168" s="217" t="s">
        <v>1663</v>
      </c>
    </row>
    <row r="169" spans="1:65" s="13" customFormat="1" ht="11.25">
      <c r="B169" s="219"/>
      <c r="C169" s="220"/>
      <c r="D169" s="221" t="s">
        <v>193</v>
      </c>
      <c r="E169" s="222" t="s">
        <v>1</v>
      </c>
      <c r="F169" s="223" t="s">
        <v>143</v>
      </c>
      <c r="G169" s="220"/>
      <c r="H169" s="224">
        <v>4.62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05" t="s">
        <v>128</v>
      </c>
      <c r="D170" s="205" t="s">
        <v>187</v>
      </c>
      <c r="E170" s="206" t="s">
        <v>464</v>
      </c>
      <c r="F170" s="207" t="s">
        <v>465</v>
      </c>
      <c r="G170" s="208" t="s">
        <v>435</v>
      </c>
      <c r="H170" s="209">
        <v>0.60299999999999998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2.45329</v>
      </c>
      <c r="R170" s="215">
        <f>Q170*H170</f>
        <v>1.4793338699999998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1664</v>
      </c>
    </row>
    <row r="171" spans="1:65" s="13" customFormat="1" ht="11.25">
      <c r="B171" s="219"/>
      <c r="C171" s="220"/>
      <c r="D171" s="221" t="s">
        <v>193</v>
      </c>
      <c r="E171" s="222" t="s">
        <v>424</v>
      </c>
      <c r="F171" s="223" t="s">
        <v>737</v>
      </c>
      <c r="G171" s="220"/>
      <c r="H171" s="224">
        <v>0.60299999999999998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21.75" customHeight="1">
      <c r="A172" s="34"/>
      <c r="B172" s="35"/>
      <c r="C172" s="205" t="s">
        <v>131</v>
      </c>
      <c r="D172" s="205" t="s">
        <v>187</v>
      </c>
      <c r="E172" s="206" t="s">
        <v>468</v>
      </c>
      <c r="F172" s="207" t="s">
        <v>469</v>
      </c>
      <c r="G172" s="208" t="s">
        <v>435</v>
      </c>
      <c r="H172" s="209">
        <v>1.0049999999999999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2.2563399999999998</v>
      </c>
      <c r="R172" s="215">
        <f>Q172*H172</f>
        <v>2.2676216999999994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1665</v>
      </c>
    </row>
    <row r="173" spans="1:65" s="13" customFormat="1" ht="11.25">
      <c r="B173" s="219"/>
      <c r="C173" s="220"/>
      <c r="D173" s="221" t="s">
        <v>193</v>
      </c>
      <c r="E173" s="222" t="s">
        <v>421</v>
      </c>
      <c r="F173" s="223" t="s">
        <v>471</v>
      </c>
      <c r="G173" s="220"/>
      <c r="H173" s="224">
        <v>1.0049999999999999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21.75" customHeight="1">
      <c r="A174" s="34"/>
      <c r="B174" s="35"/>
      <c r="C174" s="205" t="s">
        <v>134</v>
      </c>
      <c r="D174" s="205" t="s">
        <v>187</v>
      </c>
      <c r="E174" s="206" t="s">
        <v>472</v>
      </c>
      <c r="F174" s="207" t="s">
        <v>473</v>
      </c>
      <c r="G174" s="208" t="s">
        <v>435</v>
      </c>
      <c r="H174" s="209">
        <v>1.0049999999999999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1666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421</v>
      </c>
      <c r="G175" s="220"/>
      <c r="H175" s="224">
        <v>1.0049999999999999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21.75" customHeight="1">
      <c r="A176" s="34"/>
      <c r="B176" s="35"/>
      <c r="C176" s="205" t="s">
        <v>268</v>
      </c>
      <c r="D176" s="205" t="s">
        <v>187</v>
      </c>
      <c r="E176" s="206" t="s">
        <v>475</v>
      </c>
      <c r="F176" s="207" t="s">
        <v>476</v>
      </c>
      <c r="G176" s="208" t="s">
        <v>435</v>
      </c>
      <c r="H176" s="209">
        <v>0.60299999999999998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6.0999999999999997E-4</v>
      </c>
      <c r="R176" s="215">
        <f>Q176*H176</f>
        <v>3.6782999999999998E-4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1667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424</v>
      </c>
      <c r="G177" s="220"/>
      <c r="H177" s="224">
        <v>0.60299999999999998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16.5" customHeight="1">
      <c r="A178" s="34"/>
      <c r="B178" s="35"/>
      <c r="C178" s="205" t="s">
        <v>274</v>
      </c>
      <c r="D178" s="205" t="s">
        <v>187</v>
      </c>
      <c r="E178" s="206" t="s">
        <v>478</v>
      </c>
      <c r="F178" s="207" t="s">
        <v>479</v>
      </c>
      <c r="G178" s="208" t="s">
        <v>243</v>
      </c>
      <c r="H178" s="209">
        <v>3.6999999999999998E-2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1.06277</v>
      </c>
      <c r="R178" s="215">
        <f>Q178*H178</f>
        <v>3.9322489999999995E-2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191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1668</v>
      </c>
    </row>
    <row r="179" spans="1:65" s="13" customFormat="1" ht="11.25">
      <c r="B179" s="219"/>
      <c r="C179" s="220"/>
      <c r="D179" s="221" t="s">
        <v>193</v>
      </c>
      <c r="E179" s="222" t="s">
        <v>1</v>
      </c>
      <c r="F179" s="223" t="s">
        <v>481</v>
      </c>
      <c r="G179" s="220"/>
      <c r="H179" s="224">
        <v>3.6999999999999998E-2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32</v>
      </c>
      <c r="AX179" s="13" t="s">
        <v>84</v>
      </c>
      <c r="AY179" s="230" t="s">
        <v>184</v>
      </c>
    </row>
    <row r="180" spans="1:65" s="2" customFormat="1" ht="33" customHeight="1">
      <c r="A180" s="34"/>
      <c r="B180" s="35"/>
      <c r="C180" s="205" t="s">
        <v>7</v>
      </c>
      <c r="D180" s="205" t="s">
        <v>187</v>
      </c>
      <c r="E180" s="206" t="s">
        <v>482</v>
      </c>
      <c r="F180" s="207" t="s">
        <v>483</v>
      </c>
      <c r="G180" s="208" t="s">
        <v>340</v>
      </c>
      <c r="H180" s="209">
        <v>12.7</v>
      </c>
      <c r="I180" s="210"/>
      <c r="J180" s="211">
        <f>ROUND(I180*H180,2)</f>
        <v>0</v>
      </c>
      <c r="K180" s="212"/>
      <c r="L180" s="39"/>
      <c r="M180" s="213" t="s">
        <v>1</v>
      </c>
      <c r="N180" s="214" t="s">
        <v>41</v>
      </c>
      <c r="O180" s="71"/>
      <c r="P180" s="215">
        <f>O180*H180</f>
        <v>0</v>
      </c>
      <c r="Q180" s="215">
        <v>2.0000000000000002E-5</v>
      </c>
      <c r="R180" s="215">
        <f>Q180*H180</f>
        <v>2.5399999999999999E-4</v>
      </c>
      <c r="S180" s="215">
        <v>0</v>
      </c>
      <c r="T180" s="21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7" t="s">
        <v>191</v>
      </c>
      <c r="AT180" s="217" t="s">
        <v>187</v>
      </c>
      <c r="AU180" s="217" t="s">
        <v>86</v>
      </c>
      <c r="AY180" s="17" t="s">
        <v>184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191</v>
      </c>
      <c r="BM180" s="217" t="s">
        <v>1669</v>
      </c>
    </row>
    <row r="181" spans="1:65" s="13" customFormat="1" ht="11.25">
      <c r="B181" s="219"/>
      <c r="C181" s="220"/>
      <c r="D181" s="221" t="s">
        <v>193</v>
      </c>
      <c r="E181" s="222" t="s">
        <v>1</v>
      </c>
      <c r="F181" s="223" t="s">
        <v>699</v>
      </c>
      <c r="G181" s="220"/>
      <c r="H181" s="224">
        <v>12.7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193</v>
      </c>
      <c r="AU181" s="230" t="s">
        <v>86</v>
      </c>
      <c r="AV181" s="13" t="s">
        <v>86</v>
      </c>
      <c r="AW181" s="13" t="s">
        <v>32</v>
      </c>
      <c r="AX181" s="13" t="s">
        <v>84</v>
      </c>
      <c r="AY181" s="230" t="s">
        <v>184</v>
      </c>
    </row>
    <row r="182" spans="1:65" s="2" customFormat="1" ht="21.75" customHeight="1">
      <c r="A182" s="34"/>
      <c r="B182" s="35"/>
      <c r="C182" s="205" t="s">
        <v>282</v>
      </c>
      <c r="D182" s="205" t="s">
        <v>187</v>
      </c>
      <c r="E182" s="206" t="s">
        <v>485</v>
      </c>
      <c r="F182" s="207" t="s">
        <v>486</v>
      </c>
      <c r="G182" s="208" t="s">
        <v>435</v>
      </c>
      <c r="H182" s="209">
        <v>1.0049999999999999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2.16</v>
      </c>
      <c r="R182" s="215">
        <f>Q182*H182</f>
        <v>2.1707999999999998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191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1670</v>
      </c>
    </row>
    <row r="183" spans="1:65" s="13" customFormat="1" ht="11.25">
      <c r="B183" s="219"/>
      <c r="C183" s="220"/>
      <c r="D183" s="221" t="s">
        <v>193</v>
      </c>
      <c r="E183" s="222" t="s">
        <v>1</v>
      </c>
      <c r="F183" s="223" t="s">
        <v>471</v>
      </c>
      <c r="G183" s="220"/>
      <c r="H183" s="224">
        <v>1.0049999999999999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193</v>
      </c>
      <c r="AU183" s="230" t="s">
        <v>86</v>
      </c>
      <c r="AV183" s="13" t="s">
        <v>86</v>
      </c>
      <c r="AW183" s="13" t="s">
        <v>32</v>
      </c>
      <c r="AX183" s="13" t="s">
        <v>84</v>
      </c>
      <c r="AY183" s="230" t="s">
        <v>184</v>
      </c>
    </row>
    <row r="184" spans="1:65" s="12" customFormat="1" ht="22.9" customHeight="1">
      <c r="B184" s="189"/>
      <c r="C184" s="190"/>
      <c r="D184" s="191" t="s">
        <v>75</v>
      </c>
      <c r="E184" s="203" t="s">
        <v>224</v>
      </c>
      <c r="F184" s="203" t="s">
        <v>229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SUM(P185:P194)</f>
        <v>0</v>
      </c>
      <c r="Q184" s="197"/>
      <c r="R184" s="198">
        <f>SUM(R185:R194)</f>
        <v>1.7084999999999999E-3</v>
      </c>
      <c r="S184" s="197"/>
      <c r="T184" s="199">
        <f>SUM(T185:T194)</f>
        <v>3.7458799999999997</v>
      </c>
      <c r="AR184" s="200" t="s">
        <v>84</v>
      </c>
      <c r="AT184" s="201" t="s">
        <v>75</v>
      </c>
      <c r="AU184" s="201" t="s">
        <v>84</v>
      </c>
      <c r="AY184" s="200" t="s">
        <v>184</v>
      </c>
      <c r="BK184" s="202">
        <f>SUM(BK185:BK194)</f>
        <v>0</v>
      </c>
    </row>
    <row r="185" spans="1:65" s="2" customFormat="1" ht="21.75" customHeight="1">
      <c r="A185" s="34"/>
      <c r="B185" s="35"/>
      <c r="C185" s="205" t="s">
        <v>288</v>
      </c>
      <c r="D185" s="205" t="s">
        <v>187</v>
      </c>
      <c r="E185" s="206" t="s">
        <v>230</v>
      </c>
      <c r="F185" s="207" t="s">
        <v>231</v>
      </c>
      <c r="G185" s="208" t="s">
        <v>190</v>
      </c>
      <c r="H185" s="209">
        <v>10.050000000000001</v>
      </c>
      <c r="I185" s="210"/>
      <c r="J185" s="211">
        <f>ROUND(I185*H185,2)</f>
        <v>0</v>
      </c>
      <c r="K185" s="212"/>
      <c r="L185" s="39"/>
      <c r="M185" s="213" t="s">
        <v>1</v>
      </c>
      <c r="N185" s="214" t="s">
        <v>41</v>
      </c>
      <c r="O185" s="71"/>
      <c r="P185" s="215">
        <f>O185*H185</f>
        <v>0</v>
      </c>
      <c r="Q185" s="215">
        <v>1.2999999999999999E-4</v>
      </c>
      <c r="R185" s="215">
        <f>Q185*H185</f>
        <v>1.3064999999999999E-3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191</v>
      </c>
      <c r="AT185" s="217" t="s">
        <v>187</v>
      </c>
      <c r="AU185" s="217" t="s">
        <v>86</v>
      </c>
      <c r="AY185" s="17" t="s">
        <v>184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191</v>
      </c>
      <c r="BM185" s="217" t="s">
        <v>1671</v>
      </c>
    </row>
    <row r="186" spans="1:65" s="13" customFormat="1" ht="11.25">
      <c r="B186" s="219"/>
      <c r="C186" s="220"/>
      <c r="D186" s="221" t="s">
        <v>193</v>
      </c>
      <c r="E186" s="222" t="s">
        <v>1</v>
      </c>
      <c r="F186" s="223" t="s">
        <v>137</v>
      </c>
      <c r="G186" s="220"/>
      <c r="H186" s="224">
        <v>10.050000000000001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193</v>
      </c>
      <c r="AU186" s="230" t="s">
        <v>86</v>
      </c>
      <c r="AV186" s="13" t="s">
        <v>86</v>
      </c>
      <c r="AW186" s="13" t="s">
        <v>32</v>
      </c>
      <c r="AX186" s="13" t="s">
        <v>84</v>
      </c>
      <c r="AY186" s="230" t="s">
        <v>184</v>
      </c>
    </row>
    <row r="187" spans="1:65" s="2" customFormat="1" ht="21.75" customHeight="1">
      <c r="A187" s="34"/>
      <c r="B187" s="35"/>
      <c r="C187" s="205" t="s">
        <v>292</v>
      </c>
      <c r="D187" s="205" t="s">
        <v>187</v>
      </c>
      <c r="E187" s="206" t="s">
        <v>233</v>
      </c>
      <c r="F187" s="207" t="s">
        <v>234</v>
      </c>
      <c r="G187" s="208" t="s">
        <v>190</v>
      </c>
      <c r="H187" s="209">
        <v>10.050000000000001</v>
      </c>
      <c r="I187" s="210"/>
      <c r="J187" s="211">
        <f>ROUND(I187*H187,2)</f>
        <v>0</v>
      </c>
      <c r="K187" s="212"/>
      <c r="L187" s="39"/>
      <c r="M187" s="213" t="s">
        <v>1</v>
      </c>
      <c r="N187" s="214" t="s">
        <v>41</v>
      </c>
      <c r="O187" s="71"/>
      <c r="P187" s="215">
        <f>O187*H187</f>
        <v>0</v>
      </c>
      <c r="Q187" s="215">
        <v>4.0000000000000003E-5</v>
      </c>
      <c r="R187" s="215">
        <f>Q187*H187</f>
        <v>4.0200000000000007E-4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191</v>
      </c>
      <c r="AT187" s="217" t="s">
        <v>187</v>
      </c>
      <c r="AU187" s="217" t="s">
        <v>86</v>
      </c>
      <c r="AY187" s="17" t="s">
        <v>184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191</v>
      </c>
      <c r="BM187" s="217" t="s">
        <v>1672</v>
      </c>
    </row>
    <row r="188" spans="1:65" s="13" customFormat="1" ht="11.25">
      <c r="B188" s="219"/>
      <c r="C188" s="220"/>
      <c r="D188" s="221" t="s">
        <v>193</v>
      </c>
      <c r="E188" s="222" t="s">
        <v>1</v>
      </c>
      <c r="F188" s="223" t="s">
        <v>137</v>
      </c>
      <c r="G188" s="220"/>
      <c r="H188" s="224">
        <v>10.050000000000001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193</v>
      </c>
      <c r="AU188" s="230" t="s">
        <v>86</v>
      </c>
      <c r="AV188" s="13" t="s">
        <v>86</v>
      </c>
      <c r="AW188" s="13" t="s">
        <v>32</v>
      </c>
      <c r="AX188" s="13" t="s">
        <v>84</v>
      </c>
      <c r="AY188" s="230" t="s">
        <v>184</v>
      </c>
    </row>
    <row r="189" spans="1:65" s="2" customFormat="1" ht="33" customHeight="1">
      <c r="A189" s="34"/>
      <c r="B189" s="35"/>
      <c r="C189" s="205" t="s">
        <v>296</v>
      </c>
      <c r="D189" s="205" t="s">
        <v>187</v>
      </c>
      <c r="E189" s="206" t="s">
        <v>492</v>
      </c>
      <c r="F189" s="207" t="s">
        <v>493</v>
      </c>
      <c r="G189" s="208" t="s">
        <v>435</v>
      </c>
      <c r="H189" s="209">
        <v>1.0049999999999999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2.2000000000000002</v>
      </c>
      <c r="T189" s="216">
        <f>S189*H189</f>
        <v>2.2109999999999999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191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191</v>
      </c>
      <c r="BM189" s="217" t="s">
        <v>1673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471</v>
      </c>
      <c r="G190" s="220"/>
      <c r="H190" s="224">
        <v>1.0049999999999999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21.75" customHeight="1">
      <c r="A191" s="34"/>
      <c r="B191" s="35"/>
      <c r="C191" s="205" t="s">
        <v>300</v>
      </c>
      <c r="D191" s="205" t="s">
        <v>187</v>
      </c>
      <c r="E191" s="206" t="s">
        <v>495</v>
      </c>
      <c r="F191" s="207" t="s">
        <v>496</v>
      </c>
      <c r="G191" s="208" t="s">
        <v>435</v>
      </c>
      <c r="H191" s="209">
        <v>1.0049999999999999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1.4</v>
      </c>
      <c r="T191" s="216">
        <f>S191*H191</f>
        <v>1.4069999999999998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191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191</v>
      </c>
      <c r="BM191" s="217" t="s">
        <v>1674</v>
      </c>
    </row>
    <row r="192" spans="1:65" s="13" customFormat="1" ht="11.25">
      <c r="B192" s="219"/>
      <c r="C192" s="220"/>
      <c r="D192" s="221" t="s">
        <v>193</v>
      </c>
      <c r="E192" s="222" t="s">
        <v>1</v>
      </c>
      <c r="F192" s="223" t="s">
        <v>471</v>
      </c>
      <c r="G192" s="220"/>
      <c r="H192" s="224">
        <v>1.0049999999999999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32</v>
      </c>
      <c r="AX192" s="13" t="s">
        <v>84</v>
      </c>
      <c r="AY192" s="230" t="s">
        <v>184</v>
      </c>
    </row>
    <row r="193" spans="1:65" s="2" customFormat="1" ht="21.75" customHeight="1">
      <c r="A193" s="34"/>
      <c r="B193" s="35"/>
      <c r="C193" s="205" t="s">
        <v>304</v>
      </c>
      <c r="D193" s="205" t="s">
        <v>187</v>
      </c>
      <c r="E193" s="206" t="s">
        <v>752</v>
      </c>
      <c r="F193" s="207" t="s">
        <v>753</v>
      </c>
      <c r="G193" s="208" t="s">
        <v>190</v>
      </c>
      <c r="H193" s="209">
        <v>2.78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4.5999999999999999E-2</v>
      </c>
      <c r="T193" s="216">
        <f>S193*H193</f>
        <v>0.12787999999999999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1675</v>
      </c>
    </row>
    <row r="194" spans="1:65" s="13" customFormat="1" ht="11.25">
      <c r="B194" s="219"/>
      <c r="C194" s="220"/>
      <c r="D194" s="221" t="s">
        <v>193</v>
      </c>
      <c r="E194" s="222" t="s">
        <v>1</v>
      </c>
      <c r="F194" s="223" t="s">
        <v>755</v>
      </c>
      <c r="G194" s="220"/>
      <c r="H194" s="224">
        <v>2.78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32</v>
      </c>
      <c r="AX194" s="13" t="s">
        <v>84</v>
      </c>
      <c r="AY194" s="230" t="s">
        <v>184</v>
      </c>
    </row>
    <row r="195" spans="1:65" s="12" customFormat="1" ht="22.9" customHeight="1">
      <c r="B195" s="189"/>
      <c r="C195" s="190"/>
      <c r="D195" s="191" t="s">
        <v>75</v>
      </c>
      <c r="E195" s="203" t="s">
        <v>239</v>
      </c>
      <c r="F195" s="203" t="s">
        <v>240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SUM(P196:P208)</f>
        <v>0</v>
      </c>
      <c r="Q195" s="197"/>
      <c r="R195" s="198">
        <f>SUM(R196:R208)</f>
        <v>0</v>
      </c>
      <c r="S195" s="197"/>
      <c r="T195" s="199">
        <f>SUM(T196:T208)</f>
        <v>0</v>
      </c>
      <c r="AR195" s="200" t="s">
        <v>84</v>
      </c>
      <c r="AT195" s="201" t="s">
        <v>75</v>
      </c>
      <c r="AU195" s="201" t="s">
        <v>84</v>
      </c>
      <c r="AY195" s="200" t="s">
        <v>184</v>
      </c>
      <c r="BK195" s="202">
        <f>SUM(BK196:BK208)</f>
        <v>0</v>
      </c>
    </row>
    <row r="196" spans="1:65" s="2" customFormat="1" ht="16.5" customHeight="1">
      <c r="A196" s="34"/>
      <c r="B196" s="35"/>
      <c r="C196" s="205" t="s">
        <v>308</v>
      </c>
      <c r="D196" s="205" t="s">
        <v>187</v>
      </c>
      <c r="E196" s="206" t="s">
        <v>241</v>
      </c>
      <c r="F196" s="207" t="s">
        <v>242</v>
      </c>
      <c r="G196" s="208" t="s">
        <v>243</v>
      </c>
      <c r="H196" s="209">
        <v>4.7270000000000003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1676</v>
      </c>
    </row>
    <row r="197" spans="1:65" s="2" customFormat="1" ht="16.5" customHeight="1">
      <c r="A197" s="34"/>
      <c r="B197" s="35"/>
      <c r="C197" s="205" t="s">
        <v>312</v>
      </c>
      <c r="D197" s="205" t="s">
        <v>187</v>
      </c>
      <c r="E197" s="206" t="s">
        <v>505</v>
      </c>
      <c r="F197" s="207" t="s">
        <v>246</v>
      </c>
      <c r="G197" s="208" t="s">
        <v>243</v>
      </c>
      <c r="H197" s="209">
        <v>4.7270000000000003</v>
      </c>
      <c r="I197" s="210"/>
      <c r="J197" s="211">
        <f>ROUND(I197*H197,2)</f>
        <v>0</v>
      </c>
      <c r="K197" s="212"/>
      <c r="L197" s="39"/>
      <c r="M197" s="213" t="s">
        <v>1</v>
      </c>
      <c r="N197" s="214" t="s">
        <v>41</v>
      </c>
      <c r="O197" s="71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191</v>
      </c>
      <c r="AT197" s="217" t="s">
        <v>187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191</v>
      </c>
      <c r="BM197" s="217" t="s">
        <v>1677</v>
      </c>
    </row>
    <row r="198" spans="1:65" s="2" customFormat="1" ht="21.75" customHeight="1">
      <c r="A198" s="34"/>
      <c r="B198" s="35"/>
      <c r="C198" s="205" t="s">
        <v>318</v>
      </c>
      <c r="D198" s="205" t="s">
        <v>187</v>
      </c>
      <c r="E198" s="206" t="s">
        <v>248</v>
      </c>
      <c r="F198" s="207" t="s">
        <v>249</v>
      </c>
      <c r="G198" s="208" t="s">
        <v>243</v>
      </c>
      <c r="H198" s="209">
        <v>4.7270000000000003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1678</v>
      </c>
    </row>
    <row r="199" spans="1:65" s="2" customFormat="1" ht="21.75" customHeight="1">
      <c r="A199" s="34"/>
      <c r="B199" s="35"/>
      <c r="C199" s="205" t="s">
        <v>323</v>
      </c>
      <c r="D199" s="205" t="s">
        <v>187</v>
      </c>
      <c r="E199" s="206" t="s">
        <v>251</v>
      </c>
      <c r="F199" s="207" t="s">
        <v>252</v>
      </c>
      <c r="G199" s="208" t="s">
        <v>243</v>
      </c>
      <c r="H199" s="209">
        <v>42.542999999999999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191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191</v>
      </c>
      <c r="BM199" s="217" t="s">
        <v>1679</v>
      </c>
    </row>
    <row r="200" spans="1:65" s="13" customFormat="1" ht="11.25">
      <c r="B200" s="219"/>
      <c r="C200" s="220"/>
      <c r="D200" s="221" t="s">
        <v>193</v>
      </c>
      <c r="E200" s="220"/>
      <c r="F200" s="223" t="s">
        <v>1680</v>
      </c>
      <c r="G200" s="220"/>
      <c r="H200" s="224">
        <v>42.542999999999999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193</v>
      </c>
      <c r="AU200" s="230" t="s">
        <v>86</v>
      </c>
      <c r="AV200" s="13" t="s">
        <v>86</v>
      </c>
      <c r="AW200" s="13" t="s">
        <v>4</v>
      </c>
      <c r="AX200" s="13" t="s">
        <v>84</v>
      </c>
      <c r="AY200" s="230" t="s">
        <v>184</v>
      </c>
    </row>
    <row r="201" spans="1:65" s="2" customFormat="1" ht="21.75" customHeight="1">
      <c r="A201" s="34"/>
      <c r="B201" s="35"/>
      <c r="C201" s="205" t="s">
        <v>280</v>
      </c>
      <c r="D201" s="205" t="s">
        <v>187</v>
      </c>
      <c r="E201" s="206" t="s">
        <v>510</v>
      </c>
      <c r="F201" s="207" t="s">
        <v>511</v>
      </c>
      <c r="G201" s="208" t="s">
        <v>243</v>
      </c>
      <c r="H201" s="209">
        <v>2.2109999999999999</v>
      </c>
      <c r="I201" s="210"/>
      <c r="J201" s="211">
        <f>ROUND(I201*H201,2)</f>
        <v>0</v>
      </c>
      <c r="K201" s="212"/>
      <c r="L201" s="39"/>
      <c r="M201" s="213" t="s">
        <v>1</v>
      </c>
      <c r="N201" s="214" t="s">
        <v>41</v>
      </c>
      <c r="O201" s="71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191</v>
      </c>
      <c r="AT201" s="217" t="s">
        <v>187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191</v>
      </c>
      <c r="BM201" s="217" t="s">
        <v>1681</v>
      </c>
    </row>
    <row r="202" spans="1:65" s="13" customFormat="1" ht="11.25">
      <c r="B202" s="219"/>
      <c r="C202" s="220"/>
      <c r="D202" s="221" t="s">
        <v>193</v>
      </c>
      <c r="E202" s="222" t="s">
        <v>1</v>
      </c>
      <c r="F202" s="223" t="s">
        <v>762</v>
      </c>
      <c r="G202" s="220"/>
      <c r="H202" s="224">
        <v>2.2109999999999999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193</v>
      </c>
      <c r="AU202" s="230" t="s">
        <v>86</v>
      </c>
      <c r="AV202" s="13" t="s">
        <v>86</v>
      </c>
      <c r="AW202" s="13" t="s">
        <v>32</v>
      </c>
      <c r="AX202" s="13" t="s">
        <v>84</v>
      </c>
      <c r="AY202" s="230" t="s">
        <v>184</v>
      </c>
    </row>
    <row r="203" spans="1:65" s="2" customFormat="1" ht="21.75" customHeight="1">
      <c r="A203" s="34"/>
      <c r="B203" s="35"/>
      <c r="C203" s="205" t="s">
        <v>331</v>
      </c>
      <c r="D203" s="205" t="s">
        <v>187</v>
      </c>
      <c r="E203" s="206" t="s">
        <v>255</v>
      </c>
      <c r="F203" s="207" t="s">
        <v>256</v>
      </c>
      <c r="G203" s="208" t="s">
        <v>243</v>
      </c>
      <c r="H203" s="209">
        <v>1.069</v>
      </c>
      <c r="I203" s="210"/>
      <c r="J203" s="211">
        <f>ROUND(I203*H203,2)</f>
        <v>0</v>
      </c>
      <c r="K203" s="212"/>
      <c r="L203" s="39"/>
      <c r="M203" s="213" t="s">
        <v>1</v>
      </c>
      <c r="N203" s="214" t="s">
        <v>41</v>
      </c>
      <c r="O203" s="71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191</v>
      </c>
      <c r="AT203" s="217" t="s">
        <v>187</v>
      </c>
      <c r="AU203" s="217" t="s">
        <v>86</v>
      </c>
      <c r="AY203" s="17" t="s">
        <v>184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7" t="s">
        <v>84</v>
      </c>
      <c r="BK203" s="218">
        <f>ROUND(I203*H203,2)</f>
        <v>0</v>
      </c>
      <c r="BL203" s="17" t="s">
        <v>191</v>
      </c>
      <c r="BM203" s="217" t="s">
        <v>1682</v>
      </c>
    </row>
    <row r="204" spans="1:65" s="13" customFormat="1" ht="11.25">
      <c r="B204" s="219"/>
      <c r="C204" s="220"/>
      <c r="D204" s="221" t="s">
        <v>193</v>
      </c>
      <c r="E204" s="222" t="s">
        <v>1</v>
      </c>
      <c r="F204" s="223" t="s">
        <v>1683</v>
      </c>
      <c r="G204" s="220"/>
      <c r="H204" s="224">
        <v>1.069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193</v>
      </c>
      <c r="AU204" s="230" t="s">
        <v>86</v>
      </c>
      <c r="AV204" s="13" t="s">
        <v>86</v>
      </c>
      <c r="AW204" s="13" t="s">
        <v>32</v>
      </c>
      <c r="AX204" s="13" t="s">
        <v>84</v>
      </c>
      <c r="AY204" s="230" t="s">
        <v>184</v>
      </c>
    </row>
    <row r="205" spans="1:65" s="2" customFormat="1" ht="21.75" customHeight="1">
      <c r="A205" s="34"/>
      <c r="B205" s="35"/>
      <c r="C205" s="205" t="s">
        <v>337</v>
      </c>
      <c r="D205" s="205" t="s">
        <v>187</v>
      </c>
      <c r="E205" s="206" t="s">
        <v>516</v>
      </c>
      <c r="F205" s="207" t="s">
        <v>517</v>
      </c>
      <c r="G205" s="208" t="s">
        <v>243</v>
      </c>
      <c r="H205" s="209">
        <v>1.407</v>
      </c>
      <c r="I205" s="210"/>
      <c r="J205" s="211">
        <f>ROUND(I205*H205,2)</f>
        <v>0</v>
      </c>
      <c r="K205" s="212"/>
      <c r="L205" s="39"/>
      <c r="M205" s="213" t="s">
        <v>1</v>
      </c>
      <c r="N205" s="214" t="s">
        <v>41</v>
      </c>
      <c r="O205" s="71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191</v>
      </c>
      <c r="AT205" s="217" t="s">
        <v>187</v>
      </c>
      <c r="AU205" s="217" t="s">
        <v>86</v>
      </c>
      <c r="AY205" s="17" t="s">
        <v>184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191</v>
      </c>
      <c r="BM205" s="217" t="s">
        <v>1684</v>
      </c>
    </row>
    <row r="206" spans="1:65" s="13" customFormat="1" ht="11.25">
      <c r="B206" s="219"/>
      <c r="C206" s="220"/>
      <c r="D206" s="221" t="s">
        <v>193</v>
      </c>
      <c r="E206" s="222" t="s">
        <v>1</v>
      </c>
      <c r="F206" s="223" t="s">
        <v>770</v>
      </c>
      <c r="G206" s="220"/>
      <c r="H206" s="224">
        <v>1.407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193</v>
      </c>
      <c r="AU206" s="230" t="s">
        <v>86</v>
      </c>
      <c r="AV206" s="13" t="s">
        <v>86</v>
      </c>
      <c r="AW206" s="13" t="s">
        <v>32</v>
      </c>
      <c r="AX206" s="13" t="s">
        <v>84</v>
      </c>
      <c r="AY206" s="230" t="s">
        <v>184</v>
      </c>
    </row>
    <row r="207" spans="1:65" s="2" customFormat="1" ht="21.75" customHeight="1">
      <c r="A207" s="34"/>
      <c r="B207" s="35"/>
      <c r="C207" s="205" t="s">
        <v>343</v>
      </c>
      <c r="D207" s="205" t="s">
        <v>187</v>
      </c>
      <c r="E207" s="206" t="s">
        <v>520</v>
      </c>
      <c r="F207" s="207" t="s">
        <v>521</v>
      </c>
      <c r="G207" s="208" t="s">
        <v>243</v>
      </c>
      <c r="H207" s="209">
        <v>0.04</v>
      </c>
      <c r="I207" s="210"/>
      <c r="J207" s="211">
        <f>ROUND(I207*H207,2)</f>
        <v>0</v>
      </c>
      <c r="K207" s="212"/>
      <c r="L207" s="39"/>
      <c r="M207" s="213" t="s">
        <v>1</v>
      </c>
      <c r="N207" s="214" t="s">
        <v>41</v>
      </c>
      <c r="O207" s="71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191</v>
      </c>
      <c r="AT207" s="217" t="s">
        <v>187</v>
      </c>
      <c r="AU207" s="217" t="s">
        <v>86</v>
      </c>
      <c r="AY207" s="17" t="s">
        <v>184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191</v>
      </c>
      <c r="BM207" s="217" t="s">
        <v>1685</v>
      </c>
    </row>
    <row r="208" spans="1:65" s="13" customFormat="1" ht="11.25">
      <c r="B208" s="219"/>
      <c r="C208" s="220"/>
      <c r="D208" s="221" t="s">
        <v>193</v>
      </c>
      <c r="E208" s="222" t="s">
        <v>1</v>
      </c>
      <c r="F208" s="223" t="s">
        <v>394</v>
      </c>
      <c r="G208" s="220"/>
      <c r="H208" s="224">
        <v>0.04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193</v>
      </c>
      <c r="AU208" s="230" t="s">
        <v>86</v>
      </c>
      <c r="AV208" s="13" t="s">
        <v>86</v>
      </c>
      <c r="AW208" s="13" t="s">
        <v>32</v>
      </c>
      <c r="AX208" s="13" t="s">
        <v>84</v>
      </c>
      <c r="AY208" s="230" t="s">
        <v>184</v>
      </c>
    </row>
    <row r="209" spans="1:65" s="12" customFormat="1" ht="22.9" customHeight="1">
      <c r="B209" s="189"/>
      <c r="C209" s="190"/>
      <c r="D209" s="191" t="s">
        <v>75</v>
      </c>
      <c r="E209" s="203" t="s">
        <v>259</v>
      </c>
      <c r="F209" s="203" t="s">
        <v>260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P210</f>
        <v>0</v>
      </c>
      <c r="Q209" s="197"/>
      <c r="R209" s="198">
        <f>R210</f>
        <v>0</v>
      </c>
      <c r="S209" s="197"/>
      <c r="T209" s="199">
        <f>T210</f>
        <v>0</v>
      </c>
      <c r="AR209" s="200" t="s">
        <v>84</v>
      </c>
      <c r="AT209" s="201" t="s">
        <v>75</v>
      </c>
      <c r="AU209" s="201" t="s">
        <v>84</v>
      </c>
      <c r="AY209" s="200" t="s">
        <v>184</v>
      </c>
      <c r="BK209" s="202">
        <f>BK210</f>
        <v>0</v>
      </c>
    </row>
    <row r="210" spans="1:65" s="2" customFormat="1" ht="16.5" customHeight="1">
      <c r="A210" s="34"/>
      <c r="B210" s="35"/>
      <c r="C210" s="205" t="s">
        <v>347</v>
      </c>
      <c r="D210" s="205" t="s">
        <v>187</v>
      </c>
      <c r="E210" s="206" t="s">
        <v>261</v>
      </c>
      <c r="F210" s="207" t="s">
        <v>262</v>
      </c>
      <c r="G210" s="208" t="s">
        <v>243</v>
      </c>
      <c r="H210" s="209">
        <v>6.3689999999999998</v>
      </c>
      <c r="I210" s="210"/>
      <c r="J210" s="211">
        <f>ROUND(I210*H210,2)</f>
        <v>0</v>
      </c>
      <c r="K210" s="212"/>
      <c r="L210" s="39"/>
      <c r="M210" s="213" t="s">
        <v>1</v>
      </c>
      <c r="N210" s="214" t="s">
        <v>41</v>
      </c>
      <c r="O210" s="71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191</v>
      </c>
      <c r="AT210" s="217" t="s">
        <v>187</v>
      </c>
      <c r="AU210" s="217" t="s">
        <v>86</v>
      </c>
      <c r="AY210" s="17" t="s">
        <v>184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7" t="s">
        <v>84</v>
      </c>
      <c r="BK210" s="218">
        <f>ROUND(I210*H210,2)</f>
        <v>0</v>
      </c>
      <c r="BL210" s="17" t="s">
        <v>191</v>
      </c>
      <c r="BM210" s="217" t="s">
        <v>1686</v>
      </c>
    </row>
    <row r="211" spans="1:65" s="12" customFormat="1" ht="25.9" customHeight="1">
      <c r="B211" s="189"/>
      <c r="C211" s="190"/>
      <c r="D211" s="191" t="s">
        <v>75</v>
      </c>
      <c r="E211" s="192" t="s">
        <v>264</v>
      </c>
      <c r="F211" s="192" t="s">
        <v>265</v>
      </c>
      <c r="G211" s="190"/>
      <c r="H211" s="190"/>
      <c r="I211" s="193"/>
      <c r="J211" s="194">
        <f>BK211</f>
        <v>0</v>
      </c>
      <c r="K211" s="190"/>
      <c r="L211" s="195"/>
      <c r="M211" s="196"/>
      <c r="N211" s="197"/>
      <c r="O211" s="197"/>
      <c r="P211" s="198">
        <f>P212+P232+P244+P248+P262+P279+P284</f>
        <v>0</v>
      </c>
      <c r="Q211" s="197"/>
      <c r="R211" s="198">
        <f>R212+R232+R244+R248+R262+R279+R284</f>
        <v>1.0549424000000001</v>
      </c>
      <c r="S211" s="197"/>
      <c r="T211" s="199">
        <f>T212+T232+T244+T248+T262+T279+T284</f>
        <v>0.98094049999999999</v>
      </c>
      <c r="AR211" s="200" t="s">
        <v>86</v>
      </c>
      <c r="AT211" s="201" t="s">
        <v>75</v>
      </c>
      <c r="AU211" s="201" t="s">
        <v>76</v>
      </c>
      <c r="AY211" s="200" t="s">
        <v>184</v>
      </c>
      <c r="BK211" s="202">
        <f>BK212+BK232+BK244+BK248+BK262+BK279+BK284</f>
        <v>0</v>
      </c>
    </row>
    <row r="212" spans="1:65" s="12" customFormat="1" ht="22.9" customHeight="1">
      <c r="B212" s="189"/>
      <c r="C212" s="190"/>
      <c r="D212" s="191" t="s">
        <v>75</v>
      </c>
      <c r="E212" s="203" t="s">
        <v>525</v>
      </c>
      <c r="F212" s="203" t="s">
        <v>526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SUM(P213:P231)</f>
        <v>0</v>
      </c>
      <c r="Q212" s="197"/>
      <c r="R212" s="198">
        <f>SUM(R213:R231)</f>
        <v>8.6447799999999991E-2</v>
      </c>
      <c r="S212" s="197"/>
      <c r="T212" s="199">
        <f>SUM(T213:T231)</f>
        <v>4.0200000000000007E-2</v>
      </c>
      <c r="AR212" s="200" t="s">
        <v>86</v>
      </c>
      <c r="AT212" s="201" t="s">
        <v>75</v>
      </c>
      <c r="AU212" s="201" t="s">
        <v>84</v>
      </c>
      <c r="AY212" s="200" t="s">
        <v>184</v>
      </c>
      <c r="BK212" s="202">
        <f>SUM(BK213:BK231)</f>
        <v>0</v>
      </c>
    </row>
    <row r="213" spans="1:65" s="2" customFormat="1" ht="21.75" customHeight="1">
      <c r="A213" s="34"/>
      <c r="B213" s="35"/>
      <c r="C213" s="205" t="s">
        <v>352</v>
      </c>
      <c r="D213" s="205" t="s">
        <v>187</v>
      </c>
      <c r="E213" s="206" t="s">
        <v>527</v>
      </c>
      <c r="F213" s="207" t="s">
        <v>528</v>
      </c>
      <c r="G213" s="208" t="s">
        <v>190</v>
      </c>
      <c r="H213" s="209">
        <v>10.050000000000001</v>
      </c>
      <c r="I213" s="210"/>
      <c r="J213" s="211">
        <f>ROUND(I213*H213,2)</f>
        <v>0</v>
      </c>
      <c r="K213" s="212"/>
      <c r="L213" s="39"/>
      <c r="M213" s="213" t="s">
        <v>1</v>
      </c>
      <c r="N213" s="214" t="s">
        <v>41</v>
      </c>
      <c r="O213" s="71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7" t="s">
        <v>128</v>
      </c>
      <c r="AT213" s="217" t="s">
        <v>187</v>
      </c>
      <c r="AU213" s="217" t="s">
        <v>86</v>
      </c>
      <c r="AY213" s="17" t="s">
        <v>184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84</v>
      </c>
      <c r="BK213" s="218">
        <f>ROUND(I213*H213,2)</f>
        <v>0</v>
      </c>
      <c r="BL213" s="17" t="s">
        <v>128</v>
      </c>
      <c r="BM213" s="217" t="s">
        <v>1687</v>
      </c>
    </row>
    <row r="214" spans="1:65" s="13" customFormat="1" ht="11.25">
      <c r="B214" s="219"/>
      <c r="C214" s="220"/>
      <c r="D214" s="221" t="s">
        <v>193</v>
      </c>
      <c r="E214" s="222" t="s">
        <v>1</v>
      </c>
      <c r="F214" s="223" t="s">
        <v>137</v>
      </c>
      <c r="G214" s="220"/>
      <c r="H214" s="224">
        <v>10.050000000000001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193</v>
      </c>
      <c r="AU214" s="230" t="s">
        <v>86</v>
      </c>
      <c r="AV214" s="13" t="s">
        <v>86</v>
      </c>
      <c r="AW214" s="13" t="s">
        <v>32</v>
      </c>
      <c r="AX214" s="13" t="s">
        <v>84</v>
      </c>
      <c r="AY214" s="230" t="s">
        <v>184</v>
      </c>
    </row>
    <row r="215" spans="1:65" s="2" customFormat="1" ht="16.5" customHeight="1">
      <c r="A215" s="34"/>
      <c r="B215" s="35"/>
      <c r="C215" s="231" t="s">
        <v>357</v>
      </c>
      <c r="D215" s="231" t="s">
        <v>225</v>
      </c>
      <c r="E215" s="232" t="s">
        <v>530</v>
      </c>
      <c r="F215" s="233" t="s">
        <v>531</v>
      </c>
      <c r="G215" s="234" t="s">
        <v>243</v>
      </c>
      <c r="H215" s="235">
        <v>3.0000000000000001E-3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41</v>
      </c>
      <c r="O215" s="71"/>
      <c r="P215" s="215">
        <f>O215*H215</f>
        <v>0</v>
      </c>
      <c r="Q215" s="215">
        <v>1</v>
      </c>
      <c r="R215" s="215">
        <f>Q215*H215</f>
        <v>3.0000000000000001E-3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280</v>
      </c>
      <c r="AT215" s="217" t="s">
        <v>225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128</v>
      </c>
      <c r="BM215" s="217" t="s">
        <v>1688</v>
      </c>
    </row>
    <row r="216" spans="1:65" s="13" customFormat="1" ht="11.25">
      <c r="B216" s="219"/>
      <c r="C216" s="220"/>
      <c r="D216" s="221" t="s">
        <v>193</v>
      </c>
      <c r="E216" s="220"/>
      <c r="F216" s="223" t="s">
        <v>775</v>
      </c>
      <c r="G216" s="220"/>
      <c r="H216" s="224">
        <v>3.0000000000000001E-3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193</v>
      </c>
      <c r="AU216" s="230" t="s">
        <v>86</v>
      </c>
      <c r="AV216" s="13" t="s">
        <v>86</v>
      </c>
      <c r="AW216" s="13" t="s">
        <v>4</v>
      </c>
      <c r="AX216" s="13" t="s">
        <v>84</v>
      </c>
      <c r="AY216" s="230" t="s">
        <v>184</v>
      </c>
    </row>
    <row r="217" spans="1:65" s="2" customFormat="1" ht="21.75" customHeight="1">
      <c r="A217" s="34"/>
      <c r="B217" s="35"/>
      <c r="C217" s="205" t="s">
        <v>360</v>
      </c>
      <c r="D217" s="205" t="s">
        <v>187</v>
      </c>
      <c r="E217" s="206" t="s">
        <v>534</v>
      </c>
      <c r="F217" s="207" t="s">
        <v>535</v>
      </c>
      <c r="G217" s="208" t="s">
        <v>190</v>
      </c>
      <c r="H217" s="209">
        <v>2.54</v>
      </c>
      <c r="I217" s="210"/>
      <c r="J217" s="211">
        <f>ROUND(I217*H217,2)</f>
        <v>0</v>
      </c>
      <c r="K217" s="212"/>
      <c r="L217" s="39"/>
      <c r="M217" s="213" t="s">
        <v>1</v>
      </c>
      <c r="N217" s="214" t="s">
        <v>41</v>
      </c>
      <c r="O217" s="71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7" t="s">
        <v>128</v>
      </c>
      <c r="AT217" s="217" t="s">
        <v>187</v>
      </c>
      <c r="AU217" s="217" t="s">
        <v>86</v>
      </c>
      <c r="AY217" s="17" t="s">
        <v>184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128</v>
      </c>
      <c r="BM217" s="217" t="s">
        <v>1689</v>
      </c>
    </row>
    <row r="218" spans="1:65" s="13" customFormat="1" ht="11.25">
      <c r="B218" s="219"/>
      <c r="C218" s="220"/>
      <c r="D218" s="221" t="s">
        <v>193</v>
      </c>
      <c r="E218" s="222" t="s">
        <v>1</v>
      </c>
      <c r="F218" s="223" t="s">
        <v>777</v>
      </c>
      <c r="G218" s="220"/>
      <c r="H218" s="224">
        <v>2.54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193</v>
      </c>
      <c r="AU218" s="230" t="s">
        <v>86</v>
      </c>
      <c r="AV218" s="13" t="s">
        <v>86</v>
      </c>
      <c r="AW218" s="13" t="s">
        <v>32</v>
      </c>
      <c r="AX218" s="13" t="s">
        <v>84</v>
      </c>
      <c r="AY218" s="230" t="s">
        <v>184</v>
      </c>
    </row>
    <row r="219" spans="1:65" s="2" customFormat="1" ht="16.5" customHeight="1">
      <c r="A219" s="34"/>
      <c r="B219" s="35"/>
      <c r="C219" s="231" t="s">
        <v>364</v>
      </c>
      <c r="D219" s="231" t="s">
        <v>225</v>
      </c>
      <c r="E219" s="232" t="s">
        <v>530</v>
      </c>
      <c r="F219" s="233" t="s">
        <v>531</v>
      </c>
      <c r="G219" s="234" t="s">
        <v>243</v>
      </c>
      <c r="H219" s="235">
        <v>1E-3</v>
      </c>
      <c r="I219" s="236"/>
      <c r="J219" s="237">
        <f>ROUND(I219*H219,2)</f>
        <v>0</v>
      </c>
      <c r="K219" s="238"/>
      <c r="L219" s="239"/>
      <c r="M219" s="240" t="s">
        <v>1</v>
      </c>
      <c r="N219" s="241" t="s">
        <v>41</v>
      </c>
      <c r="O219" s="71"/>
      <c r="P219" s="215">
        <f>O219*H219</f>
        <v>0</v>
      </c>
      <c r="Q219" s="215">
        <v>1</v>
      </c>
      <c r="R219" s="215">
        <f>Q219*H219</f>
        <v>1E-3</v>
      </c>
      <c r="S219" s="215">
        <v>0</v>
      </c>
      <c r="T219" s="21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7" t="s">
        <v>280</v>
      </c>
      <c r="AT219" s="217" t="s">
        <v>225</v>
      </c>
      <c r="AU219" s="217" t="s">
        <v>86</v>
      </c>
      <c r="AY219" s="17" t="s">
        <v>184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84</v>
      </c>
      <c r="BK219" s="218">
        <f>ROUND(I219*H219,2)</f>
        <v>0</v>
      </c>
      <c r="BL219" s="17" t="s">
        <v>128</v>
      </c>
      <c r="BM219" s="217" t="s">
        <v>1690</v>
      </c>
    </row>
    <row r="220" spans="1:65" s="13" customFormat="1" ht="11.25">
      <c r="B220" s="219"/>
      <c r="C220" s="220"/>
      <c r="D220" s="221" t="s">
        <v>193</v>
      </c>
      <c r="E220" s="220"/>
      <c r="F220" s="223" t="s">
        <v>779</v>
      </c>
      <c r="G220" s="220"/>
      <c r="H220" s="224">
        <v>1E-3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193</v>
      </c>
      <c r="AU220" s="230" t="s">
        <v>86</v>
      </c>
      <c r="AV220" s="13" t="s">
        <v>86</v>
      </c>
      <c r="AW220" s="13" t="s">
        <v>4</v>
      </c>
      <c r="AX220" s="13" t="s">
        <v>84</v>
      </c>
      <c r="AY220" s="230" t="s">
        <v>184</v>
      </c>
    </row>
    <row r="221" spans="1:65" s="2" customFormat="1" ht="16.5" customHeight="1">
      <c r="A221" s="34"/>
      <c r="B221" s="35"/>
      <c r="C221" s="205" t="s">
        <v>538</v>
      </c>
      <c r="D221" s="205" t="s">
        <v>187</v>
      </c>
      <c r="E221" s="206" t="s">
        <v>542</v>
      </c>
      <c r="F221" s="207" t="s">
        <v>543</v>
      </c>
      <c r="G221" s="208" t="s">
        <v>190</v>
      </c>
      <c r="H221" s="209">
        <v>10.050000000000001</v>
      </c>
      <c r="I221" s="210"/>
      <c r="J221" s="211">
        <f>ROUND(I221*H221,2)</f>
        <v>0</v>
      </c>
      <c r="K221" s="212"/>
      <c r="L221" s="39"/>
      <c r="M221" s="213" t="s">
        <v>1</v>
      </c>
      <c r="N221" s="214" t="s">
        <v>41</v>
      </c>
      <c r="O221" s="71"/>
      <c r="P221" s="215">
        <f>O221*H221</f>
        <v>0</v>
      </c>
      <c r="Q221" s="215">
        <v>0</v>
      </c>
      <c r="R221" s="215">
        <f>Q221*H221</f>
        <v>0</v>
      </c>
      <c r="S221" s="215">
        <v>4.0000000000000001E-3</v>
      </c>
      <c r="T221" s="216">
        <f>S221*H221</f>
        <v>4.0200000000000007E-2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128</v>
      </c>
      <c r="AT221" s="217" t="s">
        <v>187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128</v>
      </c>
      <c r="BM221" s="217" t="s">
        <v>1691</v>
      </c>
    </row>
    <row r="222" spans="1:65" s="13" customFormat="1" ht="11.25">
      <c r="B222" s="219"/>
      <c r="C222" s="220"/>
      <c r="D222" s="221" t="s">
        <v>193</v>
      </c>
      <c r="E222" s="222" t="s">
        <v>1</v>
      </c>
      <c r="F222" s="223" t="s">
        <v>137</v>
      </c>
      <c r="G222" s="220"/>
      <c r="H222" s="224">
        <v>10.050000000000001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193</v>
      </c>
      <c r="AU222" s="230" t="s">
        <v>86</v>
      </c>
      <c r="AV222" s="13" t="s">
        <v>86</v>
      </c>
      <c r="AW222" s="13" t="s">
        <v>32</v>
      </c>
      <c r="AX222" s="13" t="s">
        <v>84</v>
      </c>
      <c r="AY222" s="230" t="s">
        <v>184</v>
      </c>
    </row>
    <row r="223" spans="1:65" s="2" customFormat="1" ht="21.75" customHeight="1">
      <c r="A223" s="34"/>
      <c r="B223" s="35"/>
      <c r="C223" s="205" t="s">
        <v>541</v>
      </c>
      <c r="D223" s="205" t="s">
        <v>187</v>
      </c>
      <c r="E223" s="206" t="s">
        <v>546</v>
      </c>
      <c r="F223" s="207" t="s">
        <v>547</v>
      </c>
      <c r="G223" s="208" t="s">
        <v>190</v>
      </c>
      <c r="H223" s="209">
        <v>10.050000000000001</v>
      </c>
      <c r="I223" s="210"/>
      <c r="J223" s="211">
        <f>ROUND(I223*H223,2)</f>
        <v>0</v>
      </c>
      <c r="K223" s="212"/>
      <c r="L223" s="39"/>
      <c r="M223" s="213" t="s">
        <v>1</v>
      </c>
      <c r="N223" s="214" t="s">
        <v>41</v>
      </c>
      <c r="O223" s="71"/>
      <c r="P223" s="215">
        <f>O223*H223</f>
        <v>0</v>
      </c>
      <c r="Q223" s="215">
        <v>4.0000000000000002E-4</v>
      </c>
      <c r="R223" s="215">
        <f>Q223*H223</f>
        <v>4.0200000000000001E-3</v>
      </c>
      <c r="S223" s="215">
        <v>0</v>
      </c>
      <c r="T223" s="21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7" t="s">
        <v>128</v>
      </c>
      <c r="AT223" s="217" t="s">
        <v>187</v>
      </c>
      <c r="AU223" s="217" t="s">
        <v>86</v>
      </c>
      <c r="AY223" s="17" t="s">
        <v>184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128</v>
      </c>
      <c r="BM223" s="217" t="s">
        <v>1692</v>
      </c>
    </row>
    <row r="224" spans="1:65" s="13" customFormat="1" ht="11.25">
      <c r="B224" s="219"/>
      <c r="C224" s="220"/>
      <c r="D224" s="221" t="s">
        <v>193</v>
      </c>
      <c r="E224" s="222" t="s">
        <v>1</v>
      </c>
      <c r="F224" s="223" t="s">
        <v>137</v>
      </c>
      <c r="G224" s="220"/>
      <c r="H224" s="224">
        <v>10.050000000000001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193</v>
      </c>
      <c r="AU224" s="230" t="s">
        <v>86</v>
      </c>
      <c r="AV224" s="13" t="s">
        <v>86</v>
      </c>
      <c r="AW224" s="13" t="s">
        <v>32</v>
      </c>
      <c r="AX224" s="13" t="s">
        <v>84</v>
      </c>
      <c r="AY224" s="230" t="s">
        <v>184</v>
      </c>
    </row>
    <row r="225" spans="1:65" s="2" customFormat="1" ht="21.75" customHeight="1">
      <c r="A225" s="34"/>
      <c r="B225" s="35"/>
      <c r="C225" s="231" t="s">
        <v>545</v>
      </c>
      <c r="D225" s="231" t="s">
        <v>225</v>
      </c>
      <c r="E225" s="232" t="s">
        <v>550</v>
      </c>
      <c r="F225" s="233" t="s">
        <v>551</v>
      </c>
      <c r="G225" s="234" t="s">
        <v>190</v>
      </c>
      <c r="H225" s="235">
        <v>11.558</v>
      </c>
      <c r="I225" s="236"/>
      <c r="J225" s="237">
        <f>ROUND(I225*H225,2)</f>
        <v>0</v>
      </c>
      <c r="K225" s="238"/>
      <c r="L225" s="239"/>
      <c r="M225" s="240" t="s">
        <v>1</v>
      </c>
      <c r="N225" s="241" t="s">
        <v>41</v>
      </c>
      <c r="O225" s="71"/>
      <c r="P225" s="215">
        <f>O225*H225</f>
        <v>0</v>
      </c>
      <c r="Q225" s="215">
        <v>5.3E-3</v>
      </c>
      <c r="R225" s="215">
        <f>Q225*H225</f>
        <v>6.1257399999999997E-2</v>
      </c>
      <c r="S225" s="215">
        <v>0</v>
      </c>
      <c r="T225" s="21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7" t="s">
        <v>280</v>
      </c>
      <c r="AT225" s="217" t="s">
        <v>225</v>
      </c>
      <c r="AU225" s="217" t="s">
        <v>86</v>
      </c>
      <c r="AY225" s="17" t="s">
        <v>184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84</v>
      </c>
      <c r="BK225" s="218">
        <f>ROUND(I225*H225,2)</f>
        <v>0</v>
      </c>
      <c r="BL225" s="17" t="s">
        <v>128</v>
      </c>
      <c r="BM225" s="217" t="s">
        <v>1693</v>
      </c>
    </row>
    <row r="226" spans="1:65" s="13" customFormat="1" ht="11.25">
      <c r="B226" s="219"/>
      <c r="C226" s="220"/>
      <c r="D226" s="221" t="s">
        <v>193</v>
      </c>
      <c r="E226" s="220"/>
      <c r="F226" s="223" t="s">
        <v>783</v>
      </c>
      <c r="G226" s="220"/>
      <c r="H226" s="224">
        <v>11.558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193</v>
      </c>
      <c r="AU226" s="230" t="s">
        <v>86</v>
      </c>
      <c r="AV226" s="13" t="s">
        <v>86</v>
      </c>
      <c r="AW226" s="13" t="s">
        <v>4</v>
      </c>
      <c r="AX226" s="13" t="s">
        <v>84</v>
      </c>
      <c r="AY226" s="230" t="s">
        <v>184</v>
      </c>
    </row>
    <row r="227" spans="1:65" s="2" customFormat="1" ht="21.75" customHeight="1">
      <c r="A227" s="34"/>
      <c r="B227" s="35"/>
      <c r="C227" s="205" t="s">
        <v>549</v>
      </c>
      <c r="D227" s="205" t="s">
        <v>187</v>
      </c>
      <c r="E227" s="206" t="s">
        <v>555</v>
      </c>
      <c r="F227" s="207" t="s">
        <v>556</v>
      </c>
      <c r="G227" s="208" t="s">
        <v>190</v>
      </c>
      <c r="H227" s="209">
        <v>2.54</v>
      </c>
      <c r="I227" s="210"/>
      <c r="J227" s="211">
        <f>ROUND(I227*H227,2)</f>
        <v>0</v>
      </c>
      <c r="K227" s="212"/>
      <c r="L227" s="39"/>
      <c r="M227" s="213" t="s">
        <v>1</v>
      </c>
      <c r="N227" s="214" t="s">
        <v>41</v>
      </c>
      <c r="O227" s="71"/>
      <c r="P227" s="215">
        <f>O227*H227</f>
        <v>0</v>
      </c>
      <c r="Q227" s="215">
        <v>4.0000000000000002E-4</v>
      </c>
      <c r="R227" s="215">
        <f>Q227*H227</f>
        <v>1.016E-3</v>
      </c>
      <c r="S227" s="215">
        <v>0</v>
      </c>
      <c r="T227" s="21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7" t="s">
        <v>128</v>
      </c>
      <c r="AT227" s="217" t="s">
        <v>187</v>
      </c>
      <c r="AU227" s="217" t="s">
        <v>86</v>
      </c>
      <c r="AY227" s="17" t="s">
        <v>184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128</v>
      </c>
      <c r="BM227" s="217" t="s">
        <v>1694</v>
      </c>
    </row>
    <row r="228" spans="1:65" s="13" customFormat="1" ht="11.25">
      <c r="B228" s="219"/>
      <c r="C228" s="220"/>
      <c r="D228" s="221" t="s">
        <v>193</v>
      </c>
      <c r="E228" s="222" t="s">
        <v>1</v>
      </c>
      <c r="F228" s="223" t="s">
        <v>777</v>
      </c>
      <c r="G228" s="220"/>
      <c r="H228" s="224">
        <v>2.54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193</v>
      </c>
      <c r="AU228" s="230" t="s">
        <v>86</v>
      </c>
      <c r="AV228" s="13" t="s">
        <v>86</v>
      </c>
      <c r="AW228" s="13" t="s">
        <v>32</v>
      </c>
      <c r="AX228" s="13" t="s">
        <v>84</v>
      </c>
      <c r="AY228" s="230" t="s">
        <v>184</v>
      </c>
    </row>
    <row r="229" spans="1:65" s="2" customFormat="1" ht="21.75" customHeight="1">
      <c r="A229" s="34"/>
      <c r="B229" s="35"/>
      <c r="C229" s="231" t="s">
        <v>554</v>
      </c>
      <c r="D229" s="231" t="s">
        <v>225</v>
      </c>
      <c r="E229" s="232" t="s">
        <v>550</v>
      </c>
      <c r="F229" s="233" t="s">
        <v>551</v>
      </c>
      <c r="G229" s="234" t="s">
        <v>190</v>
      </c>
      <c r="H229" s="235">
        <v>3.048</v>
      </c>
      <c r="I229" s="236"/>
      <c r="J229" s="237">
        <f>ROUND(I229*H229,2)</f>
        <v>0</v>
      </c>
      <c r="K229" s="238"/>
      <c r="L229" s="239"/>
      <c r="M229" s="240" t="s">
        <v>1</v>
      </c>
      <c r="N229" s="241" t="s">
        <v>41</v>
      </c>
      <c r="O229" s="71"/>
      <c r="P229" s="215">
        <f>O229*H229</f>
        <v>0</v>
      </c>
      <c r="Q229" s="215">
        <v>5.3E-3</v>
      </c>
      <c r="R229" s="215">
        <f>Q229*H229</f>
        <v>1.6154399999999999E-2</v>
      </c>
      <c r="S229" s="215">
        <v>0</v>
      </c>
      <c r="T229" s="21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7" t="s">
        <v>280</v>
      </c>
      <c r="AT229" s="217" t="s">
        <v>225</v>
      </c>
      <c r="AU229" s="217" t="s">
        <v>86</v>
      </c>
      <c r="AY229" s="17" t="s">
        <v>184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84</v>
      </c>
      <c r="BK229" s="218">
        <f>ROUND(I229*H229,2)</f>
        <v>0</v>
      </c>
      <c r="BL229" s="17" t="s">
        <v>128</v>
      </c>
      <c r="BM229" s="217" t="s">
        <v>1695</v>
      </c>
    </row>
    <row r="230" spans="1:65" s="13" customFormat="1" ht="11.25">
      <c r="B230" s="219"/>
      <c r="C230" s="220"/>
      <c r="D230" s="221" t="s">
        <v>193</v>
      </c>
      <c r="E230" s="220"/>
      <c r="F230" s="223" t="s">
        <v>786</v>
      </c>
      <c r="G230" s="220"/>
      <c r="H230" s="224">
        <v>3.048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193</v>
      </c>
      <c r="AU230" s="230" t="s">
        <v>86</v>
      </c>
      <c r="AV230" s="13" t="s">
        <v>86</v>
      </c>
      <c r="AW230" s="13" t="s">
        <v>4</v>
      </c>
      <c r="AX230" s="13" t="s">
        <v>84</v>
      </c>
      <c r="AY230" s="230" t="s">
        <v>184</v>
      </c>
    </row>
    <row r="231" spans="1:65" s="2" customFormat="1" ht="21.75" customHeight="1">
      <c r="A231" s="34"/>
      <c r="B231" s="35"/>
      <c r="C231" s="205" t="s">
        <v>558</v>
      </c>
      <c r="D231" s="205" t="s">
        <v>187</v>
      </c>
      <c r="E231" s="206" t="s">
        <v>562</v>
      </c>
      <c r="F231" s="207" t="s">
        <v>563</v>
      </c>
      <c r="G231" s="208" t="s">
        <v>564</v>
      </c>
      <c r="H231" s="256"/>
      <c r="I231" s="210"/>
      <c r="J231" s="211">
        <f>ROUND(I231*H231,2)</f>
        <v>0</v>
      </c>
      <c r="K231" s="212"/>
      <c r="L231" s="39"/>
      <c r="M231" s="213" t="s">
        <v>1</v>
      </c>
      <c r="N231" s="214" t="s">
        <v>41</v>
      </c>
      <c r="O231" s="71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7" t="s">
        <v>128</v>
      </c>
      <c r="AT231" s="217" t="s">
        <v>187</v>
      </c>
      <c r="AU231" s="217" t="s">
        <v>86</v>
      </c>
      <c r="AY231" s="17" t="s">
        <v>184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128</v>
      </c>
      <c r="BM231" s="217" t="s">
        <v>1696</v>
      </c>
    </row>
    <row r="232" spans="1:65" s="12" customFormat="1" ht="22.9" customHeight="1">
      <c r="B232" s="189"/>
      <c r="C232" s="190"/>
      <c r="D232" s="191" t="s">
        <v>75</v>
      </c>
      <c r="E232" s="203" t="s">
        <v>566</v>
      </c>
      <c r="F232" s="203" t="s">
        <v>567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SUM(P233:P243)</f>
        <v>0</v>
      </c>
      <c r="Q232" s="197"/>
      <c r="R232" s="198">
        <f>SUM(R233:R243)</f>
        <v>4.1706599999999996E-2</v>
      </c>
      <c r="S232" s="197"/>
      <c r="T232" s="199">
        <f>SUM(T233:T243)</f>
        <v>0</v>
      </c>
      <c r="AR232" s="200" t="s">
        <v>86</v>
      </c>
      <c r="AT232" s="201" t="s">
        <v>75</v>
      </c>
      <c r="AU232" s="201" t="s">
        <v>84</v>
      </c>
      <c r="AY232" s="200" t="s">
        <v>184</v>
      </c>
      <c r="BK232" s="202">
        <f>SUM(BK233:BK243)</f>
        <v>0</v>
      </c>
    </row>
    <row r="233" spans="1:65" s="2" customFormat="1" ht="21.75" customHeight="1">
      <c r="A233" s="34"/>
      <c r="B233" s="35"/>
      <c r="C233" s="205" t="s">
        <v>561</v>
      </c>
      <c r="D233" s="205" t="s">
        <v>187</v>
      </c>
      <c r="E233" s="206" t="s">
        <v>569</v>
      </c>
      <c r="F233" s="207" t="s">
        <v>570</v>
      </c>
      <c r="G233" s="208" t="s">
        <v>190</v>
      </c>
      <c r="H233" s="209">
        <v>10.050000000000001</v>
      </c>
      <c r="I233" s="210"/>
      <c r="J233" s="211">
        <f>ROUND(I233*H233,2)</f>
        <v>0</v>
      </c>
      <c r="K233" s="212"/>
      <c r="L233" s="39"/>
      <c r="M233" s="213" t="s">
        <v>1</v>
      </c>
      <c r="N233" s="214" t="s">
        <v>41</v>
      </c>
      <c r="O233" s="71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7" t="s">
        <v>128</v>
      </c>
      <c r="AT233" s="217" t="s">
        <v>187</v>
      </c>
      <c r="AU233" s="217" t="s">
        <v>86</v>
      </c>
      <c r="AY233" s="17" t="s">
        <v>184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128</v>
      </c>
      <c r="BM233" s="217" t="s">
        <v>1697</v>
      </c>
    </row>
    <row r="234" spans="1:65" s="13" customFormat="1" ht="11.25">
      <c r="B234" s="219"/>
      <c r="C234" s="220"/>
      <c r="D234" s="221" t="s">
        <v>193</v>
      </c>
      <c r="E234" s="222" t="s">
        <v>1</v>
      </c>
      <c r="F234" s="223" t="s">
        <v>137</v>
      </c>
      <c r="G234" s="220"/>
      <c r="H234" s="224">
        <v>10.050000000000001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193</v>
      </c>
      <c r="AU234" s="230" t="s">
        <v>86</v>
      </c>
      <c r="AV234" s="13" t="s">
        <v>86</v>
      </c>
      <c r="AW234" s="13" t="s">
        <v>32</v>
      </c>
      <c r="AX234" s="13" t="s">
        <v>84</v>
      </c>
      <c r="AY234" s="230" t="s">
        <v>184</v>
      </c>
    </row>
    <row r="235" spans="1:65" s="2" customFormat="1" ht="16.5" customHeight="1">
      <c r="A235" s="34"/>
      <c r="B235" s="35"/>
      <c r="C235" s="231" t="s">
        <v>568</v>
      </c>
      <c r="D235" s="231" t="s">
        <v>225</v>
      </c>
      <c r="E235" s="232" t="s">
        <v>573</v>
      </c>
      <c r="F235" s="233" t="s">
        <v>574</v>
      </c>
      <c r="G235" s="234" t="s">
        <v>190</v>
      </c>
      <c r="H235" s="235">
        <v>20.501999999999999</v>
      </c>
      <c r="I235" s="236"/>
      <c r="J235" s="237">
        <f>ROUND(I235*H235,2)</f>
        <v>0</v>
      </c>
      <c r="K235" s="238"/>
      <c r="L235" s="239"/>
      <c r="M235" s="240" t="s">
        <v>1</v>
      </c>
      <c r="N235" s="241" t="s">
        <v>41</v>
      </c>
      <c r="O235" s="71"/>
      <c r="P235" s="215">
        <f>O235*H235</f>
        <v>0</v>
      </c>
      <c r="Q235" s="215">
        <v>1.8E-3</v>
      </c>
      <c r="R235" s="215">
        <f>Q235*H235</f>
        <v>3.6903599999999995E-2</v>
      </c>
      <c r="S235" s="215">
        <v>0</v>
      </c>
      <c r="T235" s="21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7" t="s">
        <v>280</v>
      </c>
      <c r="AT235" s="217" t="s">
        <v>225</v>
      </c>
      <c r="AU235" s="217" t="s">
        <v>86</v>
      </c>
      <c r="AY235" s="17" t="s">
        <v>184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128</v>
      </c>
      <c r="BM235" s="217" t="s">
        <v>1698</v>
      </c>
    </row>
    <row r="236" spans="1:65" s="13" customFormat="1" ht="11.25">
      <c r="B236" s="219"/>
      <c r="C236" s="220"/>
      <c r="D236" s="221" t="s">
        <v>193</v>
      </c>
      <c r="E236" s="220"/>
      <c r="F236" s="223" t="s">
        <v>790</v>
      </c>
      <c r="G236" s="220"/>
      <c r="H236" s="224">
        <v>20.501999999999999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193</v>
      </c>
      <c r="AU236" s="230" t="s">
        <v>86</v>
      </c>
      <c r="AV236" s="13" t="s">
        <v>86</v>
      </c>
      <c r="AW236" s="13" t="s">
        <v>4</v>
      </c>
      <c r="AX236" s="13" t="s">
        <v>84</v>
      </c>
      <c r="AY236" s="230" t="s">
        <v>184</v>
      </c>
    </row>
    <row r="237" spans="1:65" s="2" customFormat="1" ht="16.5" customHeight="1">
      <c r="A237" s="34"/>
      <c r="B237" s="35"/>
      <c r="C237" s="205" t="s">
        <v>572</v>
      </c>
      <c r="D237" s="205" t="s">
        <v>187</v>
      </c>
      <c r="E237" s="206" t="s">
        <v>578</v>
      </c>
      <c r="F237" s="207" t="s">
        <v>579</v>
      </c>
      <c r="G237" s="208" t="s">
        <v>340</v>
      </c>
      <c r="H237" s="209">
        <v>12.7</v>
      </c>
      <c r="I237" s="210"/>
      <c r="J237" s="211">
        <f>ROUND(I237*H237,2)</f>
        <v>0</v>
      </c>
      <c r="K237" s="212"/>
      <c r="L237" s="39"/>
      <c r="M237" s="213" t="s">
        <v>1</v>
      </c>
      <c r="N237" s="214" t="s">
        <v>41</v>
      </c>
      <c r="O237" s="71"/>
      <c r="P237" s="215">
        <f>O237*H237</f>
        <v>0</v>
      </c>
      <c r="Q237" s="215">
        <v>3.0000000000000001E-5</v>
      </c>
      <c r="R237" s="215">
        <f>Q237*H237</f>
        <v>3.8099999999999999E-4</v>
      </c>
      <c r="S237" s="215">
        <v>0</v>
      </c>
      <c r="T237" s="21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7" t="s">
        <v>128</v>
      </c>
      <c r="AT237" s="217" t="s">
        <v>187</v>
      </c>
      <c r="AU237" s="217" t="s">
        <v>86</v>
      </c>
      <c r="AY237" s="17" t="s">
        <v>184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128</v>
      </c>
      <c r="BM237" s="217" t="s">
        <v>1699</v>
      </c>
    </row>
    <row r="238" spans="1:65" s="13" customFormat="1" ht="11.25">
      <c r="B238" s="219"/>
      <c r="C238" s="220"/>
      <c r="D238" s="221" t="s">
        <v>193</v>
      </c>
      <c r="E238" s="222" t="s">
        <v>1</v>
      </c>
      <c r="F238" s="223" t="s">
        <v>699</v>
      </c>
      <c r="G238" s="220"/>
      <c r="H238" s="224">
        <v>12.7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193</v>
      </c>
      <c r="AU238" s="230" t="s">
        <v>86</v>
      </c>
      <c r="AV238" s="13" t="s">
        <v>86</v>
      </c>
      <c r="AW238" s="13" t="s">
        <v>32</v>
      </c>
      <c r="AX238" s="13" t="s">
        <v>84</v>
      </c>
      <c r="AY238" s="230" t="s">
        <v>184</v>
      </c>
    </row>
    <row r="239" spans="1:65" s="2" customFormat="1" ht="21.75" customHeight="1">
      <c r="A239" s="34"/>
      <c r="B239" s="35"/>
      <c r="C239" s="205" t="s">
        <v>577</v>
      </c>
      <c r="D239" s="205" t="s">
        <v>187</v>
      </c>
      <c r="E239" s="206" t="s">
        <v>582</v>
      </c>
      <c r="F239" s="207" t="s">
        <v>583</v>
      </c>
      <c r="G239" s="208" t="s">
        <v>190</v>
      </c>
      <c r="H239" s="209">
        <v>10.050000000000001</v>
      </c>
      <c r="I239" s="210"/>
      <c r="J239" s="211">
        <f>ROUND(I239*H239,2)</f>
        <v>0</v>
      </c>
      <c r="K239" s="212"/>
      <c r="L239" s="39"/>
      <c r="M239" s="213" t="s">
        <v>1</v>
      </c>
      <c r="N239" s="214" t="s">
        <v>41</v>
      </c>
      <c r="O239" s="71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7" t="s">
        <v>128</v>
      </c>
      <c r="AT239" s="217" t="s">
        <v>187</v>
      </c>
      <c r="AU239" s="217" t="s">
        <v>86</v>
      </c>
      <c r="AY239" s="17" t="s">
        <v>184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128</v>
      </c>
      <c r="BM239" s="217" t="s">
        <v>1700</v>
      </c>
    </row>
    <row r="240" spans="1:65" s="13" customFormat="1" ht="11.25">
      <c r="B240" s="219"/>
      <c r="C240" s="220"/>
      <c r="D240" s="221" t="s">
        <v>193</v>
      </c>
      <c r="E240" s="222" t="s">
        <v>1</v>
      </c>
      <c r="F240" s="223" t="s">
        <v>137</v>
      </c>
      <c r="G240" s="220"/>
      <c r="H240" s="224">
        <v>10.050000000000001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193</v>
      </c>
      <c r="AU240" s="230" t="s">
        <v>86</v>
      </c>
      <c r="AV240" s="13" t="s">
        <v>86</v>
      </c>
      <c r="AW240" s="13" t="s">
        <v>32</v>
      </c>
      <c r="AX240" s="13" t="s">
        <v>84</v>
      </c>
      <c r="AY240" s="230" t="s">
        <v>184</v>
      </c>
    </row>
    <row r="241" spans="1:65" s="2" customFormat="1" ht="21.75" customHeight="1">
      <c r="A241" s="34"/>
      <c r="B241" s="35"/>
      <c r="C241" s="231" t="s">
        <v>581</v>
      </c>
      <c r="D241" s="231" t="s">
        <v>225</v>
      </c>
      <c r="E241" s="232" t="s">
        <v>586</v>
      </c>
      <c r="F241" s="233" t="s">
        <v>587</v>
      </c>
      <c r="G241" s="234" t="s">
        <v>190</v>
      </c>
      <c r="H241" s="235">
        <v>11.055</v>
      </c>
      <c r="I241" s="236"/>
      <c r="J241" s="237">
        <f>ROUND(I241*H241,2)</f>
        <v>0</v>
      </c>
      <c r="K241" s="238"/>
      <c r="L241" s="239"/>
      <c r="M241" s="240" t="s">
        <v>1</v>
      </c>
      <c r="N241" s="241" t="s">
        <v>41</v>
      </c>
      <c r="O241" s="71"/>
      <c r="P241" s="215">
        <f>O241*H241</f>
        <v>0</v>
      </c>
      <c r="Q241" s="215">
        <v>4.0000000000000002E-4</v>
      </c>
      <c r="R241" s="215">
        <f>Q241*H241</f>
        <v>4.4219999999999997E-3</v>
      </c>
      <c r="S241" s="215">
        <v>0</v>
      </c>
      <c r="T241" s="21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7" t="s">
        <v>280</v>
      </c>
      <c r="AT241" s="217" t="s">
        <v>225</v>
      </c>
      <c r="AU241" s="217" t="s">
        <v>86</v>
      </c>
      <c r="AY241" s="17" t="s">
        <v>184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7" t="s">
        <v>84</v>
      </c>
      <c r="BK241" s="218">
        <f>ROUND(I241*H241,2)</f>
        <v>0</v>
      </c>
      <c r="BL241" s="17" t="s">
        <v>128</v>
      </c>
      <c r="BM241" s="217" t="s">
        <v>1701</v>
      </c>
    </row>
    <row r="242" spans="1:65" s="13" customFormat="1" ht="11.25">
      <c r="B242" s="219"/>
      <c r="C242" s="220"/>
      <c r="D242" s="221" t="s">
        <v>193</v>
      </c>
      <c r="E242" s="220"/>
      <c r="F242" s="223" t="s">
        <v>794</v>
      </c>
      <c r="G242" s="220"/>
      <c r="H242" s="224">
        <v>11.055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193</v>
      </c>
      <c r="AU242" s="230" t="s">
        <v>86</v>
      </c>
      <c r="AV242" s="13" t="s">
        <v>86</v>
      </c>
      <c r="AW242" s="13" t="s">
        <v>4</v>
      </c>
      <c r="AX242" s="13" t="s">
        <v>84</v>
      </c>
      <c r="AY242" s="230" t="s">
        <v>184</v>
      </c>
    </row>
    <row r="243" spans="1:65" s="2" customFormat="1" ht="21.75" customHeight="1">
      <c r="A243" s="34"/>
      <c r="B243" s="35"/>
      <c r="C243" s="205" t="s">
        <v>585</v>
      </c>
      <c r="D243" s="205" t="s">
        <v>187</v>
      </c>
      <c r="E243" s="206" t="s">
        <v>591</v>
      </c>
      <c r="F243" s="207" t="s">
        <v>592</v>
      </c>
      <c r="G243" s="208" t="s">
        <v>564</v>
      </c>
      <c r="H243" s="256"/>
      <c r="I243" s="210"/>
      <c r="J243" s="211">
        <f>ROUND(I243*H243,2)</f>
        <v>0</v>
      </c>
      <c r="K243" s="212"/>
      <c r="L243" s="39"/>
      <c r="M243" s="213" t="s">
        <v>1</v>
      </c>
      <c r="N243" s="214" t="s">
        <v>41</v>
      </c>
      <c r="O243" s="71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7" t="s">
        <v>128</v>
      </c>
      <c r="AT243" s="217" t="s">
        <v>187</v>
      </c>
      <c r="AU243" s="217" t="s">
        <v>86</v>
      </c>
      <c r="AY243" s="17" t="s">
        <v>184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7" t="s">
        <v>84</v>
      </c>
      <c r="BK243" s="218">
        <f>ROUND(I243*H243,2)</f>
        <v>0</v>
      </c>
      <c r="BL243" s="17" t="s">
        <v>128</v>
      </c>
      <c r="BM243" s="217" t="s">
        <v>1702</v>
      </c>
    </row>
    <row r="244" spans="1:65" s="12" customFormat="1" ht="22.9" customHeight="1">
      <c r="B244" s="189"/>
      <c r="C244" s="190"/>
      <c r="D244" s="191" t="s">
        <v>75</v>
      </c>
      <c r="E244" s="203" t="s">
        <v>1703</v>
      </c>
      <c r="F244" s="203" t="s">
        <v>1704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SUM(P245:P247)</f>
        <v>0</v>
      </c>
      <c r="Q244" s="197"/>
      <c r="R244" s="198">
        <f>SUM(R245:R247)</f>
        <v>2.5999999999999999E-3</v>
      </c>
      <c r="S244" s="197"/>
      <c r="T244" s="199">
        <f>SUM(T245:T247)</f>
        <v>5.0000000000000002E-5</v>
      </c>
      <c r="AR244" s="200" t="s">
        <v>86</v>
      </c>
      <c r="AT244" s="201" t="s">
        <v>75</v>
      </c>
      <c r="AU244" s="201" t="s">
        <v>84</v>
      </c>
      <c r="AY244" s="200" t="s">
        <v>184</v>
      </c>
      <c r="BK244" s="202">
        <f>SUM(BK245:BK247)</f>
        <v>0</v>
      </c>
    </row>
    <row r="245" spans="1:65" s="2" customFormat="1" ht="16.5" customHeight="1">
      <c r="A245" s="34"/>
      <c r="B245" s="35"/>
      <c r="C245" s="205" t="s">
        <v>590</v>
      </c>
      <c r="D245" s="205" t="s">
        <v>187</v>
      </c>
      <c r="E245" s="206" t="s">
        <v>1705</v>
      </c>
      <c r="F245" s="207" t="s">
        <v>1706</v>
      </c>
      <c r="G245" s="208" t="s">
        <v>222</v>
      </c>
      <c r="H245" s="209">
        <v>1</v>
      </c>
      <c r="I245" s="210"/>
      <c r="J245" s="211">
        <f>ROUND(I245*H245,2)</f>
        <v>0</v>
      </c>
      <c r="K245" s="212"/>
      <c r="L245" s="39"/>
      <c r="M245" s="213" t="s">
        <v>1</v>
      </c>
      <c r="N245" s="214" t="s">
        <v>41</v>
      </c>
      <c r="O245" s="71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128</v>
      </c>
      <c r="AT245" s="217" t="s">
        <v>187</v>
      </c>
      <c r="AU245" s="217" t="s">
        <v>86</v>
      </c>
      <c r="AY245" s="17" t="s">
        <v>184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128</v>
      </c>
      <c r="BM245" s="217" t="s">
        <v>1707</v>
      </c>
    </row>
    <row r="246" spans="1:65" s="2" customFormat="1" ht="16.5" customHeight="1">
      <c r="A246" s="34"/>
      <c r="B246" s="35"/>
      <c r="C246" s="231" t="s">
        <v>596</v>
      </c>
      <c r="D246" s="231" t="s">
        <v>225</v>
      </c>
      <c r="E246" s="232" t="s">
        <v>1708</v>
      </c>
      <c r="F246" s="233" t="s">
        <v>1709</v>
      </c>
      <c r="G246" s="234" t="s">
        <v>222</v>
      </c>
      <c r="H246" s="235">
        <v>1</v>
      </c>
      <c r="I246" s="236"/>
      <c r="J246" s="237">
        <f>ROUND(I246*H246,2)</f>
        <v>0</v>
      </c>
      <c r="K246" s="238"/>
      <c r="L246" s="239"/>
      <c r="M246" s="240" t="s">
        <v>1</v>
      </c>
      <c r="N246" s="241" t="s">
        <v>41</v>
      </c>
      <c r="O246" s="71"/>
      <c r="P246" s="215">
        <f>O246*H246</f>
        <v>0</v>
      </c>
      <c r="Q246" s="215">
        <v>2.5999999999999999E-3</v>
      </c>
      <c r="R246" s="215">
        <f>Q246*H246</f>
        <v>2.5999999999999999E-3</v>
      </c>
      <c r="S246" s="215">
        <v>0</v>
      </c>
      <c r="T246" s="21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280</v>
      </c>
      <c r="AT246" s="217" t="s">
        <v>225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1710</v>
      </c>
    </row>
    <row r="247" spans="1:65" s="2" customFormat="1" ht="16.5" customHeight="1">
      <c r="A247" s="34"/>
      <c r="B247" s="35"/>
      <c r="C247" s="205" t="s">
        <v>600</v>
      </c>
      <c r="D247" s="205" t="s">
        <v>187</v>
      </c>
      <c r="E247" s="206" t="s">
        <v>1711</v>
      </c>
      <c r="F247" s="207" t="s">
        <v>1712</v>
      </c>
      <c r="G247" s="208" t="s">
        <v>222</v>
      </c>
      <c r="H247" s="209">
        <v>1</v>
      </c>
      <c r="I247" s="210"/>
      <c r="J247" s="211">
        <f>ROUND(I247*H247,2)</f>
        <v>0</v>
      </c>
      <c r="K247" s="212"/>
      <c r="L247" s="39"/>
      <c r="M247" s="213" t="s">
        <v>1</v>
      </c>
      <c r="N247" s="214" t="s">
        <v>41</v>
      </c>
      <c r="O247" s="71"/>
      <c r="P247" s="215">
        <f>O247*H247</f>
        <v>0</v>
      </c>
      <c r="Q247" s="215">
        <v>0</v>
      </c>
      <c r="R247" s="215">
        <f>Q247*H247</f>
        <v>0</v>
      </c>
      <c r="S247" s="215">
        <v>5.0000000000000002E-5</v>
      </c>
      <c r="T247" s="216">
        <f>S247*H247</f>
        <v>5.0000000000000002E-5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7" t="s">
        <v>128</v>
      </c>
      <c r="AT247" s="217" t="s">
        <v>187</v>
      </c>
      <c r="AU247" s="217" t="s">
        <v>86</v>
      </c>
      <c r="AY247" s="17" t="s">
        <v>184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128</v>
      </c>
      <c r="BM247" s="217" t="s">
        <v>1713</v>
      </c>
    </row>
    <row r="248" spans="1:65" s="12" customFormat="1" ht="22.9" customHeight="1">
      <c r="B248" s="189"/>
      <c r="C248" s="190"/>
      <c r="D248" s="191" t="s">
        <v>75</v>
      </c>
      <c r="E248" s="203" t="s">
        <v>628</v>
      </c>
      <c r="F248" s="203" t="s">
        <v>629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SUM(P249:P261)</f>
        <v>0</v>
      </c>
      <c r="Q248" s="197"/>
      <c r="R248" s="198">
        <f>SUM(R249:R261)</f>
        <v>0.30111450000000001</v>
      </c>
      <c r="S248" s="197"/>
      <c r="T248" s="199">
        <f>SUM(T249:T261)</f>
        <v>0.354765</v>
      </c>
      <c r="AR248" s="200" t="s">
        <v>86</v>
      </c>
      <c r="AT248" s="201" t="s">
        <v>75</v>
      </c>
      <c r="AU248" s="201" t="s">
        <v>84</v>
      </c>
      <c r="AY248" s="200" t="s">
        <v>184</v>
      </c>
      <c r="BK248" s="202">
        <f>SUM(BK249:BK261)</f>
        <v>0</v>
      </c>
    </row>
    <row r="249" spans="1:65" s="2" customFormat="1" ht="16.5" customHeight="1">
      <c r="A249" s="34"/>
      <c r="B249" s="35"/>
      <c r="C249" s="205" t="s">
        <v>604</v>
      </c>
      <c r="D249" s="205" t="s">
        <v>187</v>
      </c>
      <c r="E249" s="206" t="s">
        <v>796</v>
      </c>
      <c r="F249" s="207" t="s">
        <v>797</v>
      </c>
      <c r="G249" s="208" t="s">
        <v>190</v>
      </c>
      <c r="H249" s="209">
        <v>10.050000000000001</v>
      </c>
      <c r="I249" s="210"/>
      <c r="J249" s="211">
        <f>ROUND(I249*H249,2)</f>
        <v>0</v>
      </c>
      <c r="K249" s="212"/>
      <c r="L249" s="39"/>
      <c r="M249" s="213" t="s">
        <v>1</v>
      </c>
      <c r="N249" s="214" t="s">
        <v>41</v>
      </c>
      <c r="O249" s="71"/>
      <c r="P249" s="215">
        <f>O249*H249</f>
        <v>0</v>
      </c>
      <c r="Q249" s="215">
        <v>2.9999999999999997E-4</v>
      </c>
      <c r="R249" s="215">
        <f>Q249*H249</f>
        <v>3.0149999999999999E-3</v>
      </c>
      <c r="S249" s="215">
        <v>0</v>
      </c>
      <c r="T249" s="21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7" t="s">
        <v>128</v>
      </c>
      <c r="AT249" s="217" t="s">
        <v>187</v>
      </c>
      <c r="AU249" s="217" t="s">
        <v>86</v>
      </c>
      <c r="AY249" s="17" t="s">
        <v>184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128</v>
      </c>
      <c r="BM249" s="217" t="s">
        <v>1714</v>
      </c>
    </row>
    <row r="250" spans="1:65" s="13" customFormat="1" ht="11.25">
      <c r="B250" s="219"/>
      <c r="C250" s="220"/>
      <c r="D250" s="221" t="s">
        <v>193</v>
      </c>
      <c r="E250" s="222" t="s">
        <v>1</v>
      </c>
      <c r="F250" s="223" t="s">
        <v>137</v>
      </c>
      <c r="G250" s="220"/>
      <c r="H250" s="224">
        <v>10.050000000000001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193</v>
      </c>
      <c r="AU250" s="230" t="s">
        <v>86</v>
      </c>
      <c r="AV250" s="13" t="s">
        <v>86</v>
      </c>
      <c r="AW250" s="13" t="s">
        <v>32</v>
      </c>
      <c r="AX250" s="13" t="s">
        <v>84</v>
      </c>
      <c r="AY250" s="230" t="s">
        <v>184</v>
      </c>
    </row>
    <row r="251" spans="1:65" s="2" customFormat="1" ht="16.5" customHeight="1">
      <c r="A251" s="34"/>
      <c r="B251" s="35"/>
      <c r="C251" s="205" t="s">
        <v>608</v>
      </c>
      <c r="D251" s="205" t="s">
        <v>187</v>
      </c>
      <c r="E251" s="206" t="s">
        <v>646</v>
      </c>
      <c r="F251" s="207" t="s">
        <v>647</v>
      </c>
      <c r="G251" s="208" t="s">
        <v>190</v>
      </c>
      <c r="H251" s="209">
        <v>10.050000000000001</v>
      </c>
      <c r="I251" s="210"/>
      <c r="J251" s="211">
        <f>ROUND(I251*H251,2)</f>
        <v>0</v>
      </c>
      <c r="K251" s="212"/>
      <c r="L251" s="39"/>
      <c r="M251" s="213" t="s">
        <v>1</v>
      </c>
      <c r="N251" s="214" t="s">
        <v>41</v>
      </c>
      <c r="O251" s="71"/>
      <c r="P251" s="215">
        <f>O251*H251</f>
        <v>0</v>
      </c>
      <c r="Q251" s="215">
        <v>0</v>
      </c>
      <c r="R251" s="215">
        <f>Q251*H251</f>
        <v>0</v>
      </c>
      <c r="S251" s="215">
        <v>3.5299999999999998E-2</v>
      </c>
      <c r="T251" s="216">
        <f>S251*H251</f>
        <v>0.354765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7" t="s">
        <v>128</v>
      </c>
      <c r="AT251" s="217" t="s">
        <v>187</v>
      </c>
      <c r="AU251" s="217" t="s">
        <v>86</v>
      </c>
      <c r="AY251" s="17" t="s">
        <v>184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7" t="s">
        <v>84</v>
      </c>
      <c r="BK251" s="218">
        <f>ROUND(I251*H251,2)</f>
        <v>0</v>
      </c>
      <c r="BL251" s="17" t="s">
        <v>128</v>
      </c>
      <c r="BM251" s="217" t="s">
        <v>1715</v>
      </c>
    </row>
    <row r="252" spans="1:65" s="13" customFormat="1" ht="11.25">
      <c r="B252" s="219"/>
      <c r="C252" s="220"/>
      <c r="D252" s="221" t="s">
        <v>193</v>
      </c>
      <c r="E252" s="222" t="s">
        <v>1</v>
      </c>
      <c r="F252" s="223" t="s">
        <v>137</v>
      </c>
      <c r="G252" s="220"/>
      <c r="H252" s="224">
        <v>10.050000000000001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193</v>
      </c>
      <c r="AU252" s="230" t="s">
        <v>86</v>
      </c>
      <c r="AV252" s="13" t="s">
        <v>86</v>
      </c>
      <c r="AW252" s="13" t="s">
        <v>32</v>
      </c>
      <c r="AX252" s="13" t="s">
        <v>84</v>
      </c>
      <c r="AY252" s="230" t="s">
        <v>184</v>
      </c>
    </row>
    <row r="253" spans="1:65" s="2" customFormat="1" ht="33" customHeight="1">
      <c r="A253" s="34"/>
      <c r="B253" s="35"/>
      <c r="C253" s="205" t="s">
        <v>610</v>
      </c>
      <c r="D253" s="205" t="s">
        <v>187</v>
      </c>
      <c r="E253" s="206" t="s">
        <v>650</v>
      </c>
      <c r="F253" s="207" t="s">
        <v>651</v>
      </c>
      <c r="G253" s="208" t="s">
        <v>190</v>
      </c>
      <c r="H253" s="209">
        <v>10.050000000000001</v>
      </c>
      <c r="I253" s="210"/>
      <c r="J253" s="211">
        <f>ROUND(I253*H253,2)</f>
        <v>0</v>
      </c>
      <c r="K253" s="212"/>
      <c r="L253" s="39"/>
      <c r="M253" s="213" t="s">
        <v>1</v>
      </c>
      <c r="N253" s="214" t="s">
        <v>41</v>
      </c>
      <c r="O253" s="71"/>
      <c r="P253" s="215">
        <f>O253*H253</f>
        <v>0</v>
      </c>
      <c r="Q253" s="215">
        <v>6.8900000000000003E-3</v>
      </c>
      <c r="R253" s="215">
        <f>Q253*H253</f>
        <v>6.9244500000000014E-2</v>
      </c>
      <c r="S253" s="215">
        <v>0</v>
      </c>
      <c r="T253" s="21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7" t="s">
        <v>128</v>
      </c>
      <c r="AT253" s="217" t="s">
        <v>187</v>
      </c>
      <c r="AU253" s="217" t="s">
        <v>86</v>
      </c>
      <c r="AY253" s="17" t="s">
        <v>184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7" t="s">
        <v>84</v>
      </c>
      <c r="BK253" s="218">
        <f>ROUND(I253*H253,2)</f>
        <v>0</v>
      </c>
      <c r="BL253" s="17" t="s">
        <v>128</v>
      </c>
      <c r="BM253" s="217" t="s">
        <v>1716</v>
      </c>
    </row>
    <row r="254" spans="1:65" s="13" customFormat="1" ht="11.25">
      <c r="B254" s="219"/>
      <c r="C254" s="220"/>
      <c r="D254" s="221" t="s">
        <v>193</v>
      </c>
      <c r="E254" s="222" t="s">
        <v>1</v>
      </c>
      <c r="F254" s="223" t="s">
        <v>137</v>
      </c>
      <c r="G254" s="220"/>
      <c r="H254" s="224">
        <v>10.050000000000001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193</v>
      </c>
      <c r="AU254" s="230" t="s">
        <v>86</v>
      </c>
      <c r="AV254" s="13" t="s">
        <v>86</v>
      </c>
      <c r="AW254" s="13" t="s">
        <v>32</v>
      </c>
      <c r="AX254" s="13" t="s">
        <v>84</v>
      </c>
      <c r="AY254" s="230" t="s">
        <v>184</v>
      </c>
    </row>
    <row r="255" spans="1:65" s="2" customFormat="1" ht="33" customHeight="1">
      <c r="A255" s="34"/>
      <c r="B255" s="35"/>
      <c r="C255" s="231" t="s">
        <v>612</v>
      </c>
      <c r="D255" s="231" t="s">
        <v>225</v>
      </c>
      <c r="E255" s="232" t="s">
        <v>640</v>
      </c>
      <c r="F255" s="233" t="s">
        <v>803</v>
      </c>
      <c r="G255" s="234" t="s">
        <v>190</v>
      </c>
      <c r="H255" s="235">
        <v>11.055</v>
      </c>
      <c r="I255" s="236"/>
      <c r="J255" s="237">
        <f>ROUND(I255*H255,2)</f>
        <v>0</v>
      </c>
      <c r="K255" s="238"/>
      <c r="L255" s="239"/>
      <c r="M255" s="240" t="s">
        <v>1</v>
      </c>
      <c r="N255" s="241" t="s">
        <v>41</v>
      </c>
      <c r="O255" s="71"/>
      <c r="P255" s="215">
        <f>O255*H255</f>
        <v>0</v>
      </c>
      <c r="Q255" s="215">
        <v>1.9199999999999998E-2</v>
      </c>
      <c r="R255" s="215">
        <f>Q255*H255</f>
        <v>0.21225599999999997</v>
      </c>
      <c r="S255" s="215">
        <v>0</v>
      </c>
      <c r="T255" s="21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7" t="s">
        <v>280</v>
      </c>
      <c r="AT255" s="217" t="s">
        <v>225</v>
      </c>
      <c r="AU255" s="217" t="s">
        <v>86</v>
      </c>
      <c r="AY255" s="17" t="s">
        <v>184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7" t="s">
        <v>84</v>
      </c>
      <c r="BK255" s="218">
        <f>ROUND(I255*H255,2)</f>
        <v>0</v>
      </c>
      <c r="BL255" s="17" t="s">
        <v>128</v>
      </c>
      <c r="BM255" s="217" t="s">
        <v>1717</v>
      </c>
    </row>
    <row r="256" spans="1:65" s="13" customFormat="1" ht="11.25">
      <c r="B256" s="219"/>
      <c r="C256" s="220"/>
      <c r="D256" s="221" t="s">
        <v>193</v>
      </c>
      <c r="E256" s="220"/>
      <c r="F256" s="223" t="s">
        <v>794</v>
      </c>
      <c r="G256" s="220"/>
      <c r="H256" s="224">
        <v>11.055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193</v>
      </c>
      <c r="AU256" s="230" t="s">
        <v>86</v>
      </c>
      <c r="AV256" s="13" t="s">
        <v>86</v>
      </c>
      <c r="AW256" s="13" t="s">
        <v>4</v>
      </c>
      <c r="AX256" s="13" t="s">
        <v>84</v>
      </c>
      <c r="AY256" s="230" t="s">
        <v>184</v>
      </c>
    </row>
    <row r="257" spans="1:65" s="2" customFormat="1" ht="21.75" customHeight="1">
      <c r="A257" s="34"/>
      <c r="B257" s="35"/>
      <c r="C257" s="205" t="s">
        <v>614</v>
      </c>
      <c r="D257" s="205" t="s">
        <v>187</v>
      </c>
      <c r="E257" s="206" t="s">
        <v>805</v>
      </c>
      <c r="F257" s="207" t="s">
        <v>806</v>
      </c>
      <c r="G257" s="208" t="s">
        <v>190</v>
      </c>
      <c r="H257" s="209">
        <v>10.050000000000001</v>
      </c>
      <c r="I257" s="210"/>
      <c r="J257" s="211">
        <f>ROUND(I257*H257,2)</f>
        <v>0</v>
      </c>
      <c r="K257" s="212"/>
      <c r="L257" s="39"/>
      <c r="M257" s="213" t="s">
        <v>1</v>
      </c>
      <c r="N257" s="214" t="s">
        <v>41</v>
      </c>
      <c r="O257" s="71"/>
      <c r="P257" s="215">
        <f>O257*H257</f>
        <v>0</v>
      </c>
      <c r="Q257" s="215">
        <v>1.5E-3</v>
      </c>
      <c r="R257" s="215">
        <f>Q257*H257</f>
        <v>1.5075000000000002E-2</v>
      </c>
      <c r="S257" s="215">
        <v>0</v>
      </c>
      <c r="T257" s="21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7" t="s">
        <v>128</v>
      </c>
      <c r="AT257" s="217" t="s">
        <v>187</v>
      </c>
      <c r="AU257" s="217" t="s">
        <v>86</v>
      </c>
      <c r="AY257" s="17" t="s">
        <v>184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128</v>
      </c>
      <c r="BM257" s="217" t="s">
        <v>1718</v>
      </c>
    </row>
    <row r="258" spans="1:65" s="13" customFormat="1" ht="11.25">
      <c r="B258" s="219"/>
      <c r="C258" s="220"/>
      <c r="D258" s="221" t="s">
        <v>193</v>
      </c>
      <c r="E258" s="222" t="s">
        <v>1</v>
      </c>
      <c r="F258" s="223" t="s">
        <v>137</v>
      </c>
      <c r="G258" s="220"/>
      <c r="H258" s="224">
        <v>10.050000000000001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193</v>
      </c>
      <c r="AU258" s="230" t="s">
        <v>86</v>
      </c>
      <c r="AV258" s="13" t="s">
        <v>86</v>
      </c>
      <c r="AW258" s="13" t="s">
        <v>32</v>
      </c>
      <c r="AX258" s="13" t="s">
        <v>84</v>
      </c>
      <c r="AY258" s="230" t="s">
        <v>184</v>
      </c>
    </row>
    <row r="259" spans="1:65" s="2" customFormat="1" ht="16.5" customHeight="1">
      <c r="A259" s="34"/>
      <c r="B259" s="35"/>
      <c r="C259" s="205" t="s">
        <v>616</v>
      </c>
      <c r="D259" s="205" t="s">
        <v>187</v>
      </c>
      <c r="E259" s="206" t="s">
        <v>656</v>
      </c>
      <c r="F259" s="207" t="s">
        <v>657</v>
      </c>
      <c r="G259" s="208" t="s">
        <v>340</v>
      </c>
      <c r="H259" s="209">
        <v>12.7</v>
      </c>
      <c r="I259" s="210"/>
      <c r="J259" s="211">
        <f>ROUND(I259*H259,2)</f>
        <v>0</v>
      </c>
      <c r="K259" s="212"/>
      <c r="L259" s="39"/>
      <c r="M259" s="213" t="s">
        <v>1</v>
      </c>
      <c r="N259" s="214" t="s">
        <v>41</v>
      </c>
      <c r="O259" s="71"/>
      <c r="P259" s="215">
        <f>O259*H259</f>
        <v>0</v>
      </c>
      <c r="Q259" s="215">
        <v>1.2E-4</v>
      </c>
      <c r="R259" s="215">
        <f>Q259*H259</f>
        <v>1.524E-3</v>
      </c>
      <c r="S259" s="215">
        <v>0</v>
      </c>
      <c r="T259" s="21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7" t="s">
        <v>128</v>
      </c>
      <c r="AT259" s="217" t="s">
        <v>187</v>
      </c>
      <c r="AU259" s="217" t="s">
        <v>86</v>
      </c>
      <c r="AY259" s="17" t="s">
        <v>184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7" t="s">
        <v>84</v>
      </c>
      <c r="BK259" s="218">
        <f>ROUND(I259*H259,2)</f>
        <v>0</v>
      </c>
      <c r="BL259" s="17" t="s">
        <v>128</v>
      </c>
      <c r="BM259" s="217" t="s">
        <v>1719</v>
      </c>
    </row>
    <row r="260" spans="1:65" s="13" customFormat="1" ht="11.25">
      <c r="B260" s="219"/>
      <c r="C260" s="220"/>
      <c r="D260" s="221" t="s">
        <v>193</v>
      </c>
      <c r="E260" s="222" t="s">
        <v>699</v>
      </c>
      <c r="F260" s="223" t="s">
        <v>809</v>
      </c>
      <c r="G260" s="220"/>
      <c r="H260" s="224">
        <v>12.7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193</v>
      </c>
      <c r="AU260" s="230" t="s">
        <v>86</v>
      </c>
      <c r="AV260" s="13" t="s">
        <v>86</v>
      </c>
      <c r="AW260" s="13" t="s">
        <v>32</v>
      </c>
      <c r="AX260" s="13" t="s">
        <v>84</v>
      </c>
      <c r="AY260" s="230" t="s">
        <v>184</v>
      </c>
    </row>
    <row r="261" spans="1:65" s="2" customFormat="1" ht="21.75" customHeight="1">
      <c r="A261" s="34"/>
      <c r="B261" s="35"/>
      <c r="C261" s="205" t="s">
        <v>618</v>
      </c>
      <c r="D261" s="205" t="s">
        <v>187</v>
      </c>
      <c r="E261" s="206" t="s">
        <v>660</v>
      </c>
      <c r="F261" s="207" t="s">
        <v>661</v>
      </c>
      <c r="G261" s="208" t="s">
        <v>564</v>
      </c>
      <c r="H261" s="256"/>
      <c r="I261" s="210"/>
      <c r="J261" s="211">
        <f>ROUND(I261*H261,2)</f>
        <v>0</v>
      </c>
      <c r="K261" s="212"/>
      <c r="L261" s="39"/>
      <c r="M261" s="213" t="s">
        <v>1</v>
      </c>
      <c r="N261" s="214" t="s">
        <v>41</v>
      </c>
      <c r="O261" s="71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7" t="s">
        <v>128</v>
      </c>
      <c r="AT261" s="217" t="s">
        <v>187</v>
      </c>
      <c r="AU261" s="217" t="s">
        <v>86</v>
      </c>
      <c r="AY261" s="17" t="s">
        <v>184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7" t="s">
        <v>84</v>
      </c>
      <c r="BK261" s="218">
        <f>ROUND(I261*H261,2)</f>
        <v>0</v>
      </c>
      <c r="BL261" s="17" t="s">
        <v>128</v>
      </c>
      <c r="BM261" s="217" t="s">
        <v>1720</v>
      </c>
    </row>
    <row r="262" spans="1:65" s="12" customFormat="1" ht="22.9" customHeight="1">
      <c r="B262" s="189"/>
      <c r="C262" s="190"/>
      <c r="D262" s="191" t="s">
        <v>75</v>
      </c>
      <c r="E262" s="203" t="s">
        <v>822</v>
      </c>
      <c r="F262" s="203" t="s">
        <v>823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SUM(P263:P278)</f>
        <v>0</v>
      </c>
      <c r="Q262" s="197"/>
      <c r="R262" s="198">
        <f>SUM(R263:R278)</f>
        <v>0.61370999999999998</v>
      </c>
      <c r="S262" s="197"/>
      <c r="T262" s="199">
        <f>SUM(T263:T278)</f>
        <v>0.58262400000000003</v>
      </c>
      <c r="AR262" s="200" t="s">
        <v>86</v>
      </c>
      <c r="AT262" s="201" t="s">
        <v>75</v>
      </c>
      <c r="AU262" s="201" t="s">
        <v>84</v>
      </c>
      <c r="AY262" s="200" t="s">
        <v>184</v>
      </c>
      <c r="BK262" s="202">
        <f>SUM(BK263:BK278)</f>
        <v>0</v>
      </c>
    </row>
    <row r="263" spans="1:65" s="2" customFormat="1" ht="16.5" customHeight="1">
      <c r="A263" s="34"/>
      <c r="B263" s="35"/>
      <c r="C263" s="205" t="s">
        <v>620</v>
      </c>
      <c r="D263" s="205" t="s">
        <v>187</v>
      </c>
      <c r="E263" s="206" t="s">
        <v>824</v>
      </c>
      <c r="F263" s="207" t="s">
        <v>825</v>
      </c>
      <c r="G263" s="208" t="s">
        <v>190</v>
      </c>
      <c r="H263" s="209">
        <v>24.2</v>
      </c>
      <c r="I263" s="210"/>
      <c r="J263" s="211">
        <f>ROUND(I263*H263,2)</f>
        <v>0</v>
      </c>
      <c r="K263" s="212"/>
      <c r="L263" s="39"/>
      <c r="M263" s="213" t="s">
        <v>1</v>
      </c>
      <c r="N263" s="214" t="s">
        <v>41</v>
      </c>
      <c r="O263" s="71"/>
      <c r="P263" s="215">
        <f>O263*H263</f>
        <v>0</v>
      </c>
      <c r="Q263" s="215">
        <v>2.9999999999999997E-4</v>
      </c>
      <c r="R263" s="215">
        <f>Q263*H263</f>
        <v>7.2599999999999991E-3</v>
      </c>
      <c r="S263" s="215">
        <v>0</v>
      </c>
      <c r="T263" s="21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7" t="s">
        <v>128</v>
      </c>
      <c r="AT263" s="217" t="s">
        <v>187</v>
      </c>
      <c r="AU263" s="217" t="s">
        <v>86</v>
      </c>
      <c r="AY263" s="17" t="s">
        <v>184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128</v>
      </c>
      <c r="BM263" s="217" t="s">
        <v>1721</v>
      </c>
    </row>
    <row r="264" spans="1:65" s="13" customFormat="1" ht="11.25">
      <c r="B264" s="219"/>
      <c r="C264" s="220"/>
      <c r="D264" s="221" t="s">
        <v>193</v>
      </c>
      <c r="E264" s="222" t="s">
        <v>1</v>
      </c>
      <c r="F264" s="223" t="s">
        <v>696</v>
      </c>
      <c r="G264" s="220"/>
      <c r="H264" s="224">
        <v>24.2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193</v>
      </c>
      <c r="AU264" s="230" t="s">
        <v>86</v>
      </c>
      <c r="AV264" s="13" t="s">
        <v>86</v>
      </c>
      <c r="AW264" s="13" t="s">
        <v>32</v>
      </c>
      <c r="AX264" s="13" t="s">
        <v>84</v>
      </c>
      <c r="AY264" s="230" t="s">
        <v>184</v>
      </c>
    </row>
    <row r="265" spans="1:65" s="2" customFormat="1" ht="16.5" customHeight="1">
      <c r="A265" s="34"/>
      <c r="B265" s="35"/>
      <c r="C265" s="205" t="s">
        <v>622</v>
      </c>
      <c r="D265" s="205" t="s">
        <v>187</v>
      </c>
      <c r="E265" s="206" t="s">
        <v>839</v>
      </c>
      <c r="F265" s="207" t="s">
        <v>840</v>
      </c>
      <c r="G265" s="208" t="s">
        <v>190</v>
      </c>
      <c r="H265" s="209">
        <v>24.2</v>
      </c>
      <c r="I265" s="210"/>
      <c r="J265" s="211">
        <f>ROUND(I265*H265,2)</f>
        <v>0</v>
      </c>
      <c r="K265" s="212"/>
      <c r="L265" s="39"/>
      <c r="M265" s="213" t="s">
        <v>1</v>
      </c>
      <c r="N265" s="214" t="s">
        <v>41</v>
      </c>
      <c r="O265" s="71"/>
      <c r="P265" s="215">
        <f>O265*H265</f>
        <v>0</v>
      </c>
      <c r="Q265" s="215">
        <v>4.4999999999999997E-3</v>
      </c>
      <c r="R265" s="215">
        <f>Q265*H265</f>
        <v>0.10889999999999998</v>
      </c>
      <c r="S265" s="215">
        <v>0</v>
      </c>
      <c r="T265" s="21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7" t="s">
        <v>128</v>
      </c>
      <c r="AT265" s="217" t="s">
        <v>187</v>
      </c>
      <c r="AU265" s="217" t="s">
        <v>86</v>
      </c>
      <c r="AY265" s="17" t="s">
        <v>184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7" t="s">
        <v>84</v>
      </c>
      <c r="BK265" s="218">
        <f>ROUND(I265*H265,2)</f>
        <v>0</v>
      </c>
      <c r="BL265" s="17" t="s">
        <v>128</v>
      </c>
      <c r="BM265" s="217" t="s">
        <v>1722</v>
      </c>
    </row>
    <row r="266" spans="1:65" s="13" customFormat="1" ht="11.25">
      <c r="B266" s="219"/>
      <c r="C266" s="220"/>
      <c r="D266" s="221" t="s">
        <v>193</v>
      </c>
      <c r="E266" s="222" t="s">
        <v>696</v>
      </c>
      <c r="F266" s="223" t="s">
        <v>1723</v>
      </c>
      <c r="G266" s="220"/>
      <c r="H266" s="224">
        <v>24.2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193</v>
      </c>
      <c r="AU266" s="230" t="s">
        <v>86</v>
      </c>
      <c r="AV266" s="13" t="s">
        <v>86</v>
      </c>
      <c r="AW266" s="13" t="s">
        <v>32</v>
      </c>
      <c r="AX266" s="13" t="s">
        <v>84</v>
      </c>
      <c r="AY266" s="230" t="s">
        <v>184</v>
      </c>
    </row>
    <row r="267" spans="1:65" s="2" customFormat="1" ht="21.75" customHeight="1">
      <c r="A267" s="34"/>
      <c r="B267" s="35"/>
      <c r="C267" s="205" t="s">
        <v>624</v>
      </c>
      <c r="D267" s="205" t="s">
        <v>187</v>
      </c>
      <c r="E267" s="206" t="s">
        <v>843</v>
      </c>
      <c r="F267" s="207" t="s">
        <v>844</v>
      </c>
      <c r="G267" s="208" t="s">
        <v>190</v>
      </c>
      <c r="H267" s="209">
        <v>21.42</v>
      </c>
      <c r="I267" s="210"/>
      <c r="J267" s="211">
        <f>ROUND(I267*H267,2)</f>
        <v>0</v>
      </c>
      <c r="K267" s="212"/>
      <c r="L267" s="39"/>
      <c r="M267" s="213" t="s">
        <v>1</v>
      </c>
      <c r="N267" s="214" t="s">
        <v>41</v>
      </c>
      <c r="O267" s="71"/>
      <c r="P267" s="215">
        <f>O267*H267</f>
        <v>0</v>
      </c>
      <c r="Q267" s="215">
        <v>0</v>
      </c>
      <c r="R267" s="215">
        <f>Q267*H267</f>
        <v>0</v>
      </c>
      <c r="S267" s="215">
        <v>2.7199999999999998E-2</v>
      </c>
      <c r="T267" s="216">
        <f>S267*H267</f>
        <v>0.58262400000000003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7" t="s">
        <v>128</v>
      </c>
      <c r="AT267" s="217" t="s">
        <v>187</v>
      </c>
      <c r="AU267" s="217" t="s">
        <v>86</v>
      </c>
      <c r="AY267" s="17" t="s">
        <v>184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128</v>
      </c>
      <c r="BM267" s="217" t="s">
        <v>1724</v>
      </c>
    </row>
    <row r="268" spans="1:65" s="13" customFormat="1" ht="11.25">
      <c r="B268" s="219"/>
      <c r="C268" s="220"/>
      <c r="D268" s="221" t="s">
        <v>193</v>
      </c>
      <c r="E268" s="222" t="s">
        <v>693</v>
      </c>
      <c r="F268" s="223" t="s">
        <v>1725</v>
      </c>
      <c r="G268" s="220"/>
      <c r="H268" s="224">
        <v>21.42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193</v>
      </c>
      <c r="AU268" s="230" t="s">
        <v>86</v>
      </c>
      <c r="AV268" s="13" t="s">
        <v>86</v>
      </c>
      <c r="AW268" s="13" t="s">
        <v>32</v>
      </c>
      <c r="AX268" s="13" t="s">
        <v>84</v>
      </c>
      <c r="AY268" s="230" t="s">
        <v>184</v>
      </c>
    </row>
    <row r="269" spans="1:65" s="2" customFormat="1" ht="21.75" customHeight="1">
      <c r="A269" s="34"/>
      <c r="B269" s="35"/>
      <c r="C269" s="205" t="s">
        <v>626</v>
      </c>
      <c r="D269" s="205" t="s">
        <v>187</v>
      </c>
      <c r="E269" s="206" t="s">
        <v>847</v>
      </c>
      <c r="F269" s="207" t="s">
        <v>848</v>
      </c>
      <c r="G269" s="208" t="s">
        <v>190</v>
      </c>
      <c r="H269" s="209">
        <v>24.2</v>
      </c>
      <c r="I269" s="210"/>
      <c r="J269" s="211">
        <f>ROUND(I269*H269,2)</f>
        <v>0</v>
      </c>
      <c r="K269" s="212"/>
      <c r="L269" s="39"/>
      <c r="M269" s="213" t="s">
        <v>1</v>
      </c>
      <c r="N269" s="214" t="s">
        <v>41</v>
      </c>
      <c r="O269" s="71"/>
      <c r="P269" s="215">
        <f>O269*H269</f>
        <v>0</v>
      </c>
      <c r="Q269" s="215">
        <v>6.0499999999999998E-3</v>
      </c>
      <c r="R269" s="215">
        <f>Q269*H269</f>
        <v>0.14640999999999998</v>
      </c>
      <c r="S269" s="215">
        <v>0</v>
      </c>
      <c r="T269" s="21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7" t="s">
        <v>128</v>
      </c>
      <c r="AT269" s="217" t="s">
        <v>187</v>
      </c>
      <c r="AU269" s="217" t="s">
        <v>86</v>
      </c>
      <c r="AY269" s="17" t="s">
        <v>184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84</v>
      </c>
      <c r="BK269" s="218">
        <f>ROUND(I269*H269,2)</f>
        <v>0</v>
      </c>
      <c r="BL269" s="17" t="s">
        <v>128</v>
      </c>
      <c r="BM269" s="217" t="s">
        <v>1726</v>
      </c>
    </row>
    <row r="270" spans="1:65" s="13" customFormat="1" ht="11.25">
      <c r="B270" s="219"/>
      <c r="C270" s="220"/>
      <c r="D270" s="221" t="s">
        <v>193</v>
      </c>
      <c r="E270" s="222" t="s">
        <v>1</v>
      </c>
      <c r="F270" s="223" t="s">
        <v>696</v>
      </c>
      <c r="G270" s="220"/>
      <c r="H270" s="224">
        <v>24.2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193</v>
      </c>
      <c r="AU270" s="230" t="s">
        <v>86</v>
      </c>
      <c r="AV270" s="13" t="s">
        <v>86</v>
      </c>
      <c r="AW270" s="13" t="s">
        <v>32</v>
      </c>
      <c r="AX270" s="13" t="s">
        <v>84</v>
      </c>
      <c r="AY270" s="230" t="s">
        <v>184</v>
      </c>
    </row>
    <row r="271" spans="1:65" s="2" customFormat="1" ht="16.5" customHeight="1">
      <c r="A271" s="34"/>
      <c r="B271" s="35"/>
      <c r="C271" s="231" t="s">
        <v>630</v>
      </c>
      <c r="D271" s="231" t="s">
        <v>225</v>
      </c>
      <c r="E271" s="232" t="s">
        <v>850</v>
      </c>
      <c r="F271" s="233" t="s">
        <v>851</v>
      </c>
      <c r="G271" s="234" t="s">
        <v>190</v>
      </c>
      <c r="H271" s="235">
        <v>26.62</v>
      </c>
      <c r="I271" s="236"/>
      <c r="J271" s="237">
        <f>ROUND(I271*H271,2)</f>
        <v>0</v>
      </c>
      <c r="K271" s="238"/>
      <c r="L271" s="239"/>
      <c r="M271" s="240" t="s">
        <v>1</v>
      </c>
      <c r="N271" s="241" t="s">
        <v>41</v>
      </c>
      <c r="O271" s="71"/>
      <c r="P271" s="215">
        <f>O271*H271</f>
        <v>0</v>
      </c>
      <c r="Q271" s="215">
        <v>1.29E-2</v>
      </c>
      <c r="R271" s="215">
        <f>Q271*H271</f>
        <v>0.34339800000000004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280</v>
      </c>
      <c r="AT271" s="217" t="s">
        <v>225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1727</v>
      </c>
    </row>
    <row r="272" spans="1:65" s="13" customFormat="1" ht="11.25">
      <c r="B272" s="219"/>
      <c r="C272" s="220"/>
      <c r="D272" s="221" t="s">
        <v>193</v>
      </c>
      <c r="E272" s="220"/>
      <c r="F272" s="223" t="s">
        <v>1728</v>
      </c>
      <c r="G272" s="220"/>
      <c r="H272" s="224">
        <v>26.62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193</v>
      </c>
      <c r="AU272" s="230" t="s">
        <v>86</v>
      </c>
      <c r="AV272" s="13" t="s">
        <v>86</v>
      </c>
      <c r="AW272" s="13" t="s">
        <v>4</v>
      </c>
      <c r="AX272" s="13" t="s">
        <v>84</v>
      </c>
      <c r="AY272" s="230" t="s">
        <v>184</v>
      </c>
    </row>
    <row r="273" spans="1:65" s="2" customFormat="1" ht="16.5" customHeight="1">
      <c r="A273" s="34"/>
      <c r="B273" s="35"/>
      <c r="C273" s="205" t="s">
        <v>635</v>
      </c>
      <c r="D273" s="205" t="s">
        <v>187</v>
      </c>
      <c r="E273" s="206" t="s">
        <v>854</v>
      </c>
      <c r="F273" s="207" t="s">
        <v>855</v>
      </c>
      <c r="G273" s="208" t="s">
        <v>340</v>
      </c>
      <c r="H273" s="209">
        <v>12.7</v>
      </c>
      <c r="I273" s="210"/>
      <c r="J273" s="211">
        <f>ROUND(I273*H273,2)</f>
        <v>0</v>
      </c>
      <c r="K273" s="212"/>
      <c r="L273" s="39"/>
      <c r="M273" s="213" t="s">
        <v>1</v>
      </c>
      <c r="N273" s="214" t="s">
        <v>41</v>
      </c>
      <c r="O273" s="71"/>
      <c r="P273" s="215">
        <f>O273*H273</f>
        <v>0</v>
      </c>
      <c r="Q273" s="215">
        <v>5.0000000000000001E-4</v>
      </c>
      <c r="R273" s="215">
        <f>Q273*H273</f>
        <v>6.3499999999999997E-3</v>
      </c>
      <c r="S273" s="215">
        <v>0</v>
      </c>
      <c r="T273" s="21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7" t="s">
        <v>128</v>
      </c>
      <c r="AT273" s="217" t="s">
        <v>187</v>
      </c>
      <c r="AU273" s="217" t="s">
        <v>86</v>
      </c>
      <c r="AY273" s="17" t="s">
        <v>184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84</v>
      </c>
      <c r="BK273" s="218">
        <f>ROUND(I273*H273,2)</f>
        <v>0</v>
      </c>
      <c r="BL273" s="17" t="s">
        <v>128</v>
      </c>
      <c r="BM273" s="217" t="s">
        <v>1729</v>
      </c>
    </row>
    <row r="274" spans="1:65" s="13" customFormat="1" ht="11.25">
      <c r="B274" s="219"/>
      <c r="C274" s="220"/>
      <c r="D274" s="221" t="s">
        <v>193</v>
      </c>
      <c r="E274" s="222" t="s">
        <v>1</v>
      </c>
      <c r="F274" s="223" t="s">
        <v>699</v>
      </c>
      <c r="G274" s="220"/>
      <c r="H274" s="224">
        <v>12.7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193</v>
      </c>
      <c r="AU274" s="230" t="s">
        <v>86</v>
      </c>
      <c r="AV274" s="13" t="s">
        <v>86</v>
      </c>
      <c r="AW274" s="13" t="s">
        <v>32</v>
      </c>
      <c r="AX274" s="13" t="s">
        <v>84</v>
      </c>
      <c r="AY274" s="230" t="s">
        <v>184</v>
      </c>
    </row>
    <row r="275" spans="1:65" s="2" customFormat="1" ht="16.5" customHeight="1">
      <c r="A275" s="34"/>
      <c r="B275" s="35"/>
      <c r="C275" s="205" t="s">
        <v>639</v>
      </c>
      <c r="D275" s="205" t="s">
        <v>187</v>
      </c>
      <c r="E275" s="206" t="s">
        <v>857</v>
      </c>
      <c r="F275" s="207" t="s">
        <v>858</v>
      </c>
      <c r="G275" s="208" t="s">
        <v>222</v>
      </c>
      <c r="H275" s="209">
        <v>7</v>
      </c>
      <c r="I275" s="210"/>
      <c r="J275" s="211">
        <f>ROUND(I275*H275,2)</f>
        <v>0</v>
      </c>
      <c r="K275" s="212"/>
      <c r="L275" s="39"/>
      <c r="M275" s="213" t="s">
        <v>1</v>
      </c>
      <c r="N275" s="214" t="s">
        <v>41</v>
      </c>
      <c r="O275" s="71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7" t="s">
        <v>128</v>
      </c>
      <c r="AT275" s="217" t="s">
        <v>187</v>
      </c>
      <c r="AU275" s="217" t="s">
        <v>86</v>
      </c>
      <c r="AY275" s="17" t="s">
        <v>184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7" t="s">
        <v>84</v>
      </c>
      <c r="BK275" s="218">
        <f>ROUND(I275*H275,2)</f>
        <v>0</v>
      </c>
      <c r="BL275" s="17" t="s">
        <v>128</v>
      </c>
      <c r="BM275" s="217" t="s">
        <v>1730</v>
      </c>
    </row>
    <row r="276" spans="1:65" s="2" customFormat="1" ht="16.5" customHeight="1">
      <c r="A276" s="34"/>
      <c r="B276" s="35"/>
      <c r="C276" s="205" t="s">
        <v>645</v>
      </c>
      <c r="D276" s="205" t="s">
        <v>187</v>
      </c>
      <c r="E276" s="206" t="s">
        <v>827</v>
      </c>
      <c r="F276" s="207" t="s">
        <v>657</v>
      </c>
      <c r="G276" s="208" t="s">
        <v>340</v>
      </c>
      <c r="H276" s="209">
        <v>11.6</v>
      </c>
      <c r="I276" s="210"/>
      <c r="J276" s="211">
        <f>ROUND(I276*H276,2)</f>
        <v>0</v>
      </c>
      <c r="K276" s="212"/>
      <c r="L276" s="39"/>
      <c r="M276" s="213" t="s">
        <v>1</v>
      </c>
      <c r="N276" s="214" t="s">
        <v>41</v>
      </c>
      <c r="O276" s="71"/>
      <c r="P276" s="215">
        <f>O276*H276</f>
        <v>0</v>
      </c>
      <c r="Q276" s="215">
        <v>1.2E-4</v>
      </c>
      <c r="R276" s="215">
        <f>Q276*H276</f>
        <v>1.392E-3</v>
      </c>
      <c r="S276" s="215">
        <v>0</v>
      </c>
      <c r="T276" s="21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7" t="s">
        <v>128</v>
      </c>
      <c r="AT276" s="217" t="s">
        <v>187</v>
      </c>
      <c r="AU276" s="217" t="s">
        <v>86</v>
      </c>
      <c r="AY276" s="17" t="s">
        <v>184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128</v>
      </c>
      <c r="BM276" s="217" t="s">
        <v>1731</v>
      </c>
    </row>
    <row r="277" spans="1:65" s="13" customFormat="1" ht="11.25">
      <c r="B277" s="219"/>
      <c r="C277" s="220"/>
      <c r="D277" s="221" t="s">
        <v>193</v>
      </c>
      <c r="E277" s="222" t="s">
        <v>1</v>
      </c>
      <c r="F277" s="223" t="s">
        <v>1732</v>
      </c>
      <c r="G277" s="220"/>
      <c r="H277" s="224">
        <v>11.6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193</v>
      </c>
      <c r="AU277" s="230" t="s">
        <v>86</v>
      </c>
      <c r="AV277" s="13" t="s">
        <v>86</v>
      </c>
      <c r="AW277" s="13" t="s">
        <v>32</v>
      </c>
      <c r="AX277" s="13" t="s">
        <v>84</v>
      </c>
      <c r="AY277" s="230" t="s">
        <v>184</v>
      </c>
    </row>
    <row r="278" spans="1:65" s="2" customFormat="1" ht="21.75" customHeight="1">
      <c r="A278" s="34"/>
      <c r="B278" s="35"/>
      <c r="C278" s="205" t="s">
        <v>649</v>
      </c>
      <c r="D278" s="205" t="s">
        <v>187</v>
      </c>
      <c r="E278" s="206" t="s">
        <v>860</v>
      </c>
      <c r="F278" s="207" t="s">
        <v>861</v>
      </c>
      <c r="G278" s="208" t="s">
        <v>564</v>
      </c>
      <c r="H278" s="256"/>
      <c r="I278" s="210"/>
      <c r="J278" s="211">
        <f>ROUND(I278*H278,2)</f>
        <v>0</v>
      </c>
      <c r="K278" s="212"/>
      <c r="L278" s="39"/>
      <c r="M278" s="213" t="s">
        <v>1</v>
      </c>
      <c r="N278" s="214" t="s">
        <v>41</v>
      </c>
      <c r="O278" s="71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7" t="s">
        <v>128</v>
      </c>
      <c r="AT278" s="217" t="s">
        <v>187</v>
      </c>
      <c r="AU278" s="217" t="s">
        <v>86</v>
      </c>
      <c r="AY278" s="17" t="s">
        <v>184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84</v>
      </c>
      <c r="BK278" s="218">
        <f>ROUND(I278*H278,2)</f>
        <v>0</v>
      </c>
      <c r="BL278" s="17" t="s">
        <v>128</v>
      </c>
      <c r="BM278" s="217" t="s">
        <v>1733</v>
      </c>
    </row>
    <row r="279" spans="1:65" s="12" customFormat="1" ht="22.9" customHeight="1">
      <c r="B279" s="189"/>
      <c r="C279" s="190"/>
      <c r="D279" s="191" t="s">
        <v>75</v>
      </c>
      <c r="E279" s="203" t="s">
        <v>316</v>
      </c>
      <c r="F279" s="203" t="s">
        <v>317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SUM(P280:P283)</f>
        <v>0</v>
      </c>
      <c r="Q279" s="197"/>
      <c r="R279" s="198">
        <f>SUM(R280:R283)</f>
        <v>1.9330000000000001E-4</v>
      </c>
      <c r="S279" s="197"/>
      <c r="T279" s="199">
        <f>SUM(T280:T283)</f>
        <v>3.3014999999999993E-3</v>
      </c>
      <c r="AR279" s="200" t="s">
        <v>86</v>
      </c>
      <c r="AT279" s="201" t="s">
        <v>75</v>
      </c>
      <c r="AU279" s="201" t="s">
        <v>84</v>
      </c>
      <c r="AY279" s="200" t="s">
        <v>184</v>
      </c>
      <c r="BK279" s="202">
        <f>SUM(BK280:BK283)</f>
        <v>0</v>
      </c>
    </row>
    <row r="280" spans="1:65" s="2" customFormat="1" ht="16.5" customHeight="1">
      <c r="A280" s="34"/>
      <c r="B280" s="35"/>
      <c r="C280" s="205" t="s">
        <v>653</v>
      </c>
      <c r="D280" s="205" t="s">
        <v>187</v>
      </c>
      <c r="E280" s="206" t="s">
        <v>327</v>
      </c>
      <c r="F280" s="207" t="s">
        <v>328</v>
      </c>
      <c r="G280" s="208" t="s">
        <v>190</v>
      </c>
      <c r="H280" s="209">
        <v>19.329999999999998</v>
      </c>
      <c r="I280" s="210"/>
      <c r="J280" s="211">
        <f>ROUND(I280*H280,2)</f>
        <v>0</v>
      </c>
      <c r="K280" s="212"/>
      <c r="L280" s="39"/>
      <c r="M280" s="213" t="s">
        <v>1</v>
      </c>
      <c r="N280" s="214" t="s">
        <v>41</v>
      </c>
      <c r="O280" s="71"/>
      <c r="P280" s="215">
        <f>O280*H280</f>
        <v>0</v>
      </c>
      <c r="Q280" s="215">
        <v>1.0000000000000001E-5</v>
      </c>
      <c r="R280" s="215">
        <f>Q280*H280</f>
        <v>1.9330000000000001E-4</v>
      </c>
      <c r="S280" s="215">
        <v>1.4999999999999999E-4</v>
      </c>
      <c r="T280" s="216">
        <f>S280*H280</f>
        <v>2.8994999999999993E-3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7" t="s">
        <v>128</v>
      </c>
      <c r="AT280" s="217" t="s">
        <v>187</v>
      </c>
      <c r="AU280" s="217" t="s">
        <v>86</v>
      </c>
      <c r="AY280" s="17" t="s">
        <v>184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128</v>
      </c>
      <c r="BM280" s="217" t="s">
        <v>1734</v>
      </c>
    </row>
    <row r="281" spans="1:65" s="13" customFormat="1" ht="11.25">
      <c r="B281" s="219"/>
      <c r="C281" s="220"/>
      <c r="D281" s="221" t="s">
        <v>193</v>
      </c>
      <c r="E281" s="222" t="s">
        <v>1</v>
      </c>
      <c r="F281" s="223" t="s">
        <v>330</v>
      </c>
      <c r="G281" s="220"/>
      <c r="H281" s="224">
        <v>19.329999999999998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193</v>
      </c>
      <c r="AU281" s="230" t="s">
        <v>86</v>
      </c>
      <c r="AV281" s="13" t="s">
        <v>86</v>
      </c>
      <c r="AW281" s="13" t="s">
        <v>32</v>
      </c>
      <c r="AX281" s="13" t="s">
        <v>84</v>
      </c>
      <c r="AY281" s="230" t="s">
        <v>184</v>
      </c>
    </row>
    <row r="282" spans="1:65" s="2" customFormat="1" ht="16.5" customHeight="1">
      <c r="A282" s="34"/>
      <c r="B282" s="35"/>
      <c r="C282" s="205" t="s">
        <v>655</v>
      </c>
      <c r="D282" s="205" t="s">
        <v>187</v>
      </c>
      <c r="E282" s="206" t="s">
        <v>332</v>
      </c>
      <c r="F282" s="207" t="s">
        <v>333</v>
      </c>
      <c r="G282" s="208" t="s">
        <v>190</v>
      </c>
      <c r="H282" s="209">
        <v>2.68</v>
      </c>
      <c r="I282" s="210"/>
      <c r="J282" s="211">
        <f>ROUND(I282*H282,2)</f>
        <v>0</v>
      </c>
      <c r="K282" s="212"/>
      <c r="L282" s="39"/>
      <c r="M282" s="213" t="s">
        <v>1</v>
      </c>
      <c r="N282" s="214" t="s">
        <v>41</v>
      </c>
      <c r="O282" s="71"/>
      <c r="P282" s="215">
        <f>O282*H282</f>
        <v>0</v>
      </c>
      <c r="Q282" s="215">
        <v>0</v>
      </c>
      <c r="R282" s="215">
        <f>Q282*H282</f>
        <v>0</v>
      </c>
      <c r="S282" s="215">
        <v>1.4999999999999999E-4</v>
      </c>
      <c r="T282" s="216">
        <f>S282*H282</f>
        <v>4.0200000000000001E-4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7" t="s">
        <v>128</v>
      </c>
      <c r="AT282" s="217" t="s">
        <v>187</v>
      </c>
      <c r="AU282" s="217" t="s">
        <v>86</v>
      </c>
      <c r="AY282" s="17" t="s">
        <v>184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128</v>
      </c>
      <c r="BM282" s="217" t="s">
        <v>1735</v>
      </c>
    </row>
    <row r="283" spans="1:65" s="13" customFormat="1" ht="11.25">
      <c r="B283" s="219"/>
      <c r="C283" s="220"/>
      <c r="D283" s="221" t="s">
        <v>193</v>
      </c>
      <c r="E283" s="222" t="s">
        <v>1</v>
      </c>
      <c r="F283" s="223" t="s">
        <v>149</v>
      </c>
      <c r="G283" s="220"/>
      <c r="H283" s="224">
        <v>2.68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193</v>
      </c>
      <c r="AU283" s="230" t="s">
        <v>86</v>
      </c>
      <c r="AV283" s="13" t="s">
        <v>86</v>
      </c>
      <c r="AW283" s="13" t="s">
        <v>32</v>
      </c>
      <c r="AX283" s="13" t="s">
        <v>84</v>
      </c>
      <c r="AY283" s="230" t="s">
        <v>184</v>
      </c>
    </row>
    <row r="284" spans="1:65" s="12" customFormat="1" ht="22.9" customHeight="1">
      <c r="B284" s="189"/>
      <c r="C284" s="190"/>
      <c r="D284" s="191" t="s">
        <v>75</v>
      </c>
      <c r="E284" s="203" t="s">
        <v>335</v>
      </c>
      <c r="F284" s="203" t="s">
        <v>336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SUM(P285:P298)</f>
        <v>0</v>
      </c>
      <c r="Q284" s="197"/>
      <c r="R284" s="198">
        <f>SUM(R285:R298)</f>
        <v>9.1701999999999999E-3</v>
      </c>
      <c r="S284" s="197"/>
      <c r="T284" s="199">
        <f>SUM(T285:T298)</f>
        <v>0</v>
      </c>
      <c r="AR284" s="200" t="s">
        <v>86</v>
      </c>
      <c r="AT284" s="201" t="s">
        <v>75</v>
      </c>
      <c r="AU284" s="201" t="s">
        <v>84</v>
      </c>
      <c r="AY284" s="200" t="s">
        <v>184</v>
      </c>
      <c r="BK284" s="202">
        <f>SUM(BK285:BK298)</f>
        <v>0</v>
      </c>
    </row>
    <row r="285" spans="1:65" s="2" customFormat="1" ht="21.75" customHeight="1">
      <c r="A285" s="34"/>
      <c r="B285" s="35"/>
      <c r="C285" s="205" t="s">
        <v>659</v>
      </c>
      <c r="D285" s="205" t="s">
        <v>187</v>
      </c>
      <c r="E285" s="206" t="s">
        <v>338</v>
      </c>
      <c r="F285" s="207" t="s">
        <v>339</v>
      </c>
      <c r="G285" s="208" t="s">
        <v>340</v>
      </c>
      <c r="H285" s="209">
        <v>8.51</v>
      </c>
      <c r="I285" s="210"/>
      <c r="J285" s="211">
        <f>ROUND(I285*H285,2)</f>
        <v>0</v>
      </c>
      <c r="K285" s="212"/>
      <c r="L285" s="39"/>
      <c r="M285" s="213" t="s">
        <v>1</v>
      </c>
      <c r="N285" s="214" t="s">
        <v>41</v>
      </c>
      <c r="O285" s="71"/>
      <c r="P285" s="215">
        <f>O285*H285</f>
        <v>0</v>
      </c>
      <c r="Q285" s="215">
        <v>1.0000000000000001E-5</v>
      </c>
      <c r="R285" s="215">
        <f>Q285*H285</f>
        <v>8.5100000000000009E-5</v>
      </c>
      <c r="S285" s="215">
        <v>0</v>
      </c>
      <c r="T285" s="21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128</v>
      </c>
      <c r="AT285" s="217" t="s">
        <v>187</v>
      </c>
      <c r="AU285" s="217" t="s">
        <v>86</v>
      </c>
      <c r="AY285" s="17" t="s">
        <v>184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128</v>
      </c>
      <c r="BM285" s="217" t="s">
        <v>1736</v>
      </c>
    </row>
    <row r="286" spans="1:65" s="13" customFormat="1" ht="11.25">
      <c r="B286" s="219"/>
      <c r="C286" s="220"/>
      <c r="D286" s="221" t="s">
        <v>193</v>
      </c>
      <c r="E286" s="222" t="s">
        <v>1</v>
      </c>
      <c r="F286" s="223" t="s">
        <v>342</v>
      </c>
      <c r="G286" s="220"/>
      <c r="H286" s="224">
        <v>8.51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193</v>
      </c>
      <c r="AU286" s="230" t="s">
        <v>86</v>
      </c>
      <c r="AV286" s="13" t="s">
        <v>86</v>
      </c>
      <c r="AW286" s="13" t="s">
        <v>32</v>
      </c>
      <c r="AX286" s="13" t="s">
        <v>84</v>
      </c>
      <c r="AY286" s="230" t="s">
        <v>184</v>
      </c>
    </row>
    <row r="287" spans="1:65" s="2" customFormat="1" ht="16.5" customHeight="1">
      <c r="A287" s="34"/>
      <c r="B287" s="35"/>
      <c r="C287" s="205" t="s">
        <v>663</v>
      </c>
      <c r="D287" s="205" t="s">
        <v>187</v>
      </c>
      <c r="E287" s="206" t="s">
        <v>344</v>
      </c>
      <c r="F287" s="207" t="s">
        <v>345</v>
      </c>
      <c r="G287" s="208" t="s">
        <v>190</v>
      </c>
      <c r="H287" s="209">
        <v>10.050000000000001</v>
      </c>
      <c r="I287" s="210"/>
      <c r="J287" s="211">
        <f>ROUND(I287*H287,2)</f>
        <v>0</v>
      </c>
      <c r="K287" s="212"/>
      <c r="L287" s="39"/>
      <c r="M287" s="213" t="s">
        <v>1</v>
      </c>
      <c r="N287" s="214" t="s">
        <v>41</v>
      </c>
      <c r="O287" s="71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128</v>
      </c>
      <c r="AT287" s="217" t="s">
        <v>187</v>
      </c>
      <c r="AU287" s="217" t="s">
        <v>86</v>
      </c>
      <c r="AY287" s="17" t="s">
        <v>184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128</v>
      </c>
      <c r="BM287" s="217" t="s">
        <v>1737</v>
      </c>
    </row>
    <row r="288" spans="1:65" s="13" customFormat="1" ht="11.25">
      <c r="B288" s="219"/>
      <c r="C288" s="220"/>
      <c r="D288" s="221" t="s">
        <v>193</v>
      </c>
      <c r="E288" s="222" t="s">
        <v>1</v>
      </c>
      <c r="F288" s="223" t="s">
        <v>137</v>
      </c>
      <c r="G288" s="220"/>
      <c r="H288" s="224">
        <v>10.050000000000001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193</v>
      </c>
      <c r="AU288" s="230" t="s">
        <v>86</v>
      </c>
      <c r="AV288" s="13" t="s">
        <v>86</v>
      </c>
      <c r="AW288" s="13" t="s">
        <v>32</v>
      </c>
      <c r="AX288" s="13" t="s">
        <v>84</v>
      </c>
      <c r="AY288" s="230" t="s">
        <v>184</v>
      </c>
    </row>
    <row r="289" spans="1:65" s="2" customFormat="1" ht="16.5" customHeight="1">
      <c r="A289" s="34"/>
      <c r="B289" s="35"/>
      <c r="C289" s="231" t="s">
        <v>666</v>
      </c>
      <c r="D289" s="231" t="s">
        <v>225</v>
      </c>
      <c r="E289" s="232" t="s">
        <v>348</v>
      </c>
      <c r="F289" s="233" t="s">
        <v>349</v>
      </c>
      <c r="G289" s="234" t="s">
        <v>190</v>
      </c>
      <c r="H289" s="235">
        <v>10.553000000000001</v>
      </c>
      <c r="I289" s="236"/>
      <c r="J289" s="237">
        <f>ROUND(I289*H289,2)</f>
        <v>0</v>
      </c>
      <c r="K289" s="238"/>
      <c r="L289" s="239"/>
      <c r="M289" s="240" t="s">
        <v>1</v>
      </c>
      <c r="N289" s="241" t="s">
        <v>41</v>
      </c>
      <c r="O289" s="71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7" t="s">
        <v>280</v>
      </c>
      <c r="AT289" s="217" t="s">
        <v>225</v>
      </c>
      <c r="AU289" s="217" t="s">
        <v>86</v>
      </c>
      <c r="AY289" s="17" t="s">
        <v>184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7" t="s">
        <v>84</v>
      </c>
      <c r="BK289" s="218">
        <f>ROUND(I289*H289,2)</f>
        <v>0</v>
      </c>
      <c r="BL289" s="17" t="s">
        <v>128</v>
      </c>
      <c r="BM289" s="217" t="s">
        <v>1738</v>
      </c>
    </row>
    <row r="290" spans="1:65" s="13" customFormat="1" ht="11.25">
      <c r="B290" s="219"/>
      <c r="C290" s="220"/>
      <c r="D290" s="221" t="s">
        <v>193</v>
      </c>
      <c r="E290" s="220"/>
      <c r="F290" s="223" t="s">
        <v>868</v>
      </c>
      <c r="G290" s="220"/>
      <c r="H290" s="224">
        <v>10.553000000000001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193</v>
      </c>
      <c r="AU290" s="230" t="s">
        <v>86</v>
      </c>
      <c r="AV290" s="13" t="s">
        <v>86</v>
      </c>
      <c r="AW290" s="13" t="s">
        <v>4</v>
      </c>
      <c r="AX290" s="13" t="s">
        <v>84</v>
      </c>
      <c r="AY290" s="230" t="s">
        <v>184</v>
      </c>
    </row>
    <row r="291" spans="1:65" s="2" customFormat="1" ht="21.75" customHeight="1">
      <c r="A291" s="34"/>
      <c r="B291" s="35"/>
      <c r="C291" s="205" t="s">
        <v>668</v>
      </c>
      <c r="D291" s="205" t="s">
        <v>187</v>
      </c>
      <c r="E291" s="206" t="s">
        <v>353</v>
      </c>
      <c r="F291" s="207" t="s">
        <v>354</v>
      </c>
      <c r="G291" s="208" t="s">
        <v>190</v>
      </c>
      <c r="H291" s="209">
        <v>4.62</v>
      </c>
      <c r="I291" s="210"/>
      <c r="J291" s="211">
        <f>ROUND(I291*H291,2)</f>
        <v>0</v>
      </c>
      <c r="K291" s="212"/>
      <c r="L291" s="39"/>
      <c r="M291" s="213" t="s">
        <v>1</v>
      </c>
      <c r="N291" s="214" t="s">
        <v>41</v>
      </c>
      <c r="O291" s="71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7" t="s">
        <v>128</v>
      </c>
      <c r="AT291" s="217" t="s">
        <v>187</v>
      </c>
      <c r="AU291" s="217" t="s">
        <v>86</v>
      </c>
      <c r="AY291" s="17" t="s">
        <v>184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7" t="s">
        <v>84</v>
      </c>
      <c r="BK291" s="218">
        <f>ROUND(I291*H291,2)</f>
        <v>0</v>
      </c>
      <c r="BL291" s="17" t="s">
        <v>128</v>
      </c>
      <c r="BM291" s="217" t="s">
        <v>1739</v>
      </c>
    </row>
    <row r="292" spans="1:65" s="13" customFormat="1" ht="11.25">
      <c r="B292" s="219"/>
      <c r="C292" s="220"/>
      <c r="D292" s="221" t="s">
        <v>193</v>
      </c>
      <c r="E292" s="222" t="s">
        <v>143</v>
      </c>
      <c r="F292" s="223" t="s">
        <v>356</v>
      </c>
      <c r="G292" s="220"/>
      <c r="H292" s="224">
        <v>4.62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193</v>
      </c>
      <c r="AU292" s="230" t="s">
        <v>86</v>
      </c>
      <c r="AV292" s="13" t="s">
        <v>86</v>
      </c>
      <c r="AW292" s="13" t="s">
        <v>32</v>
      </c>
      <c r="AX292" s="13" t="s">
        <v>84</v>
      </c>
      <c r="AY292" s="230" t="s">
        <v>184</v>
      </c>
    </row>
    <row r="293" spans="1:65" s="2" customFormat="1" ht="16.5" customHeight="1">
      <c r="A293" s="34"/>
      <c r="B293" s="35"/>
      <c r="C293" s="231" t="s">
        <v>670</v>
      </c>
      <c r="D293" s="231" t="s">
        <v>225</v>
      </c>
      <c r="E293" s="232" t="s">
        <v>348</v>
      </c>
      <c r="F293" s="233" t="s">
        <v>349</v>
      </c>
      <c r="G293" s="234" t="s">
        <v>190</v>
      </c>
      <c r="H293" s="235">
        <v>4.851</v>
      </c>
      <c r="I293" s="236"/>
      <c r="J293" s="237">
        <f>ROUND(I293*H293,2)</f>
        <v>0</v>
      </c>
      <c r="K293" s="238"/>
      <c r="L293" s="239"/>
      <c r="M293" s="240" t="s">
        <v>1</v>
      </c>
      <c r="N293" s="241" t="s">
        <v>41</v>
      </c>
      <c r="O293" s="71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7" t="s">
        <v>280</v>
      </c>
      <c r="AT293" s="217" t="s">
        <v>225</v>
      </c>
      <c r="AU293" s="217" t="s">
        <v>86</v>
      </c>
      <c r="AY293" s="17" t="s">
        <v>184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128</v>
      </c>
      <c r="BM293" s="217" t="s">
        <v>1740</v>
      </c>
    </row>
    <row r="294" spans="1:65" s="13" customFormat="1" ht="11.25">
      <c r="B294" s="219"/>
      <c r="C294" s="220"/>
      <c r="D294" s="221" t="s">
        <v>193</v>
      </c>
      <c r="E294" s="220"/>
      <c r="F294" s="223" t="s">
        <v>359</v>
      </c>
      <c r="G294" s="220"/>
      <c r="H294" s="224">
        <v>4.851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193</v>
      </c>
      <c r="AU294" s="230" t="s">
        <v>86</v>
      </c>
      <c r="AV294" s="13" t="s">
        <v>86</v>
      </c>
      <c r="AW294" s="13" t="s">
        <v>4</v>
      </c>
      <c r="AX294" s="13" t="s">
        <v>84</v>
      </c>
      <c r="AY294" s="230" t="s">
        <v>184</v>
      </c>
    </row>
    <row r="295" spans="1:65" s="2" customFormat="1" ht="21.75" customHeight="1">
      <c r="A295" s="34"/>
      <c r="B295" s="35"/>
      <c r="C295" s="205" t="s">
        <v>672</v>
      </c>
      <c r="D295" s="205" t="s">
        <v>187</v>
      </c>
      <c r="E295" s="206" t="s">
        <v>361</v>
      </c>
      <c r="F295" s="207" t="s">
        <v>362</v>
      </c>
      <c r="G295" s="208" t="s">
        <v>190</v>
      </c>
      <c r="H295" s="209">
        <v>19.329999999999998</v>
      </c>
      <c r="I295" s="210"/>
      <c r="J295" s="211">
        <f>ROUND(I295*H295,2)</f>
        <v>0</v>
      </c>
      <c r="K295" s="212"/>
      <c r="L295" s="39"/>
      <c r="M295" s="213" t="s">
        <v>1</v>
      </c>
      <c r="N295" s="214" t="s">
        <v>41</v>
      </c>
      <c r="O295" s="71"/>
      <c r="P295" s="215">
        <f>O295*H295</f>
        <v>0</v>
      </c>
      <c r="Q295" s="215">
        <v>2.1000000000000001E-4</v>
      </c>
      <c r="R295" s="215">
        <f>Q295*H295</f>
        <v>4.0593000000000001E-3</v>
      </c>
      <c r="S295" s="215">
        <v>0</v>
      </c>
      <c r="T295" s="21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7" t="s">
        <v>128</v>
      </c>
      <c r="AT295" s="217" t="s">
        <v>187</v>
      </c>
      <c r="AU295" s="217" t="s">
        <v>86</v>
      </c>
      <c r="AY295" s="17" t="s">
        <v>184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128</v>
      </c>
      <c r="BM295" s="217" t="s">
        <v>1741</v>
      </c>
    </row>
    <row r="296" spans="1:65" s="13" customFormat="1" ht="11.25">
      <c r="B296" s="219"/>
      <c r="C296" s="220"/>
      <c r="D296" s="221" t="s">
        <v>193</v>
      </c>
      <c r="E296" s="222" t="s">
        <v>140</v>
      </c>
      <c r="F296" s="223" t="s">
        <v>330</v>
      </c>
      <c r="G296" s="220"/>
      <c r="H296" s="224">
        <v>19.329999999999998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193</v>
      </c>
      <c r="AU296" s="230" t="s">
        <v>86</v>
      </c>
      <c r="AV296" s="13" t="s">
        <v>86</v>
      </c>
      <c r="AW296" s="13" t="s">
        <v>32</v>
      </c>
      <c r="AX296" s="13" t="s">
        <v>84</v>
      </c>
      <c r="AY296" s="230" t="s">
        <v>184</v>
      </c>
    </row>
    <row r="297" spans="1:65" s="2" customFormat="1" ht="21.75" customHeight="1">
      <c r="A297" s="34"/>
      <c r="B297" s="35"/>
      <c r="C297" s="205" t="s">
        <v>674</v>
      </c>
      <c r="D297" s="205" t="s">
        <v>187</v>
      </c>
      <c r="E297" s="206" t="s">
        <v>365</v>
      </c>
      <c r="F297" s="207" t="s">
        <v>366</v>
      </c>
      <c r="G297" s="208" t="s">
        <v>190</v>
      </c>
      <c r="H297" s="209">
        <v>19.329999999999998</v>
      </c>
      <c r="I297" s="210"/>
      <c r="J297" s="211">
        <f>ROUND(I297*H297,2)</f>
        <v>0</v>
      </c>
      <c r="K297" s="212"/>
      <c r="L297" s="39"/>
      <c r="M297" s="213" t="s">
        <v>1</v>
      </c>
      <c r="N297" s="214" t="s">
        <v>41</v>
      </c>
      <c r="O297" s="71"/>
      <c r="P297" s="215">
        <f>O297*H297</f>
        <v>0</v>
      </c>
      <c r="Q297" s="215">
        <v>2.5999999999999998E-4</v>
      </c>
      <c r="R297" s="215">
        <f>Q297*H297</f>
        <v>5.0257999999999995E-3</v>
      </c>
      <c r="S297" s="215">
        <v>0</v>
      </c>
      <c r="T297" s="21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7" t="s">
        <v>128</v>
      </c>
      <c r="AT297" s="217" t="s">
        <v>187</v>
      </c>
      <c r="AU297" s="217" t="s">
        <v>86</v>
      </c>
      <c r="AY297" s="17" t="s">
        <v>184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84</v>
      </c>
      <c r="BK297" s="218">
        <f>ROUND(I297*H297,2)</f>
        <v>0</v>
      </c>
      <c r="BL297" s="17" t="s">
        <v>128</v>
      </c>
      <c r="BM297" s="217" t="s">
        <v>1742</v>
      </c>
    </row>
    <row r="298" spans="1:65" s="13" customFormat="1" ht="11.25">
      <c r="B298" s="219"/>
      <c r="C298" s="220"/>
      <c r="D298" s="221" t="s">
        <v>193</v>
      </c>
      <c r="E298" s="222" t="s">
        <v>1</v>
      </c>
      <c r="F298" s="223" t="s">
        <v>140</v>
      </c>
      <c r="G298" s="220"/>
      <c r="H298" s="224">
        <v>19.329999999999998</v>
      </c>
      <c r="I298" s="225"/>
      <c r="J298" s="220"/>
      <c r="K298" s="220"/>
      <c r="L298" s="226"/>
      <c r="M298" s="242"/>
      <c r="N298" s="243"/>
      <c r="O298" s="243"/>
      <c r="P298" s="243"/>
      <c r="Q298" s="243"/>
      <c r="R298" s="243"/>
      <c r="S298" s="243"/>
      <c r="T298" s="244"/>
      <c r="AT298" s="230" t="s">
        <v>193</v>
      </c>
      <c r="AU298" s="230" t="s">
        <v>86</v>
      </c>
      <c r="AV298" s="13" t="s">
        <v>86</v>
      </c>
      <c r="AW298" s="13" t="s">
        <v>32</v>
      </c>
      <c r="AX298" s="13" t="s">
        <v>84</v>
      </c>
      <c r="AY298" s="230" t="s">
        <v>184</v>
      </c>
    </row>
    <row r="299" spans="1:65" s="2" customFormat="1" ht="6.95" customHeight="1">
      <c r="A299" s="34"/>
      <c r="B299" s="54"/>
      <c r="C299" s="55"/>
      <c r="D299" s="55"/>
      <c r="E299" s="55"/>
      <c r="F299" s="55"/>
      <c r="G299" s="55"/>
      <c r="H299" s="55"/>
      <c r="I299" s="153"/>
      <c r="J299" s="55"/>
      <c r="K299" s="55"/>
      <c r="L299" s="39"/>
      <c r="M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</sheetData>
  <sheetProtection algorithmName="SHA-512" hashValue="rRg6mlryuqKawB3kNnXAZRd031cWdPSfwmvhAhlNMuHp92QC6x10rQGtNgyExGPgoayF4vVrPUL6QDPZ+W0tSg==" saltValue="oPnXtzottaJuvHTscgexJb6qlnBOXz2wYNsTQtflCZSgX3vwFzm54ZqsjD2nCrr62shjMJP3yG/cykSeaarUAw==" spinCount="100000" sheet="1" objects="1" scenarios="1" formatColumns="0" formatRows="0" autoFilter="0"/>
  <autoFilter ref="C130:K29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127</v>
      </c>
      <c r="AZ2" s="109" t="s">
        <v>137</v>
      </c>
      <c r="BA2" s="109" t="s">
        <v>138</v>
      </c>
      <c r="BB2" s="109" t="s">
        <v>1</v>
      </c>
      <c r="BC2" s="109" t="s">
        <v>1743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418</v>
      </c>
      <c r="BA3" s="109" t="s">
        <v>419</v>
      </c>
      <c r="BB3" s="109" t="s">
        <v>1</v>
      </c>
      <c r="BC3" s="109" t="s">
        <v>1744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143</v>
      </c>
      <c r="BA4" s="109" t="s">
        <v>144</v>
      </c>
      <c r="BB4" s="109" t="s">
        <v>1</v>
      </c>
      <c r="BC4" s="109" t="s">
        <v>134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146</v>
      </c>
      <c r="BA5" s="109" t="s">
        <v>1</v>
      </c>
      <c r="BB5" s="109" t="s">
        <v>1</v>
      </c>
      <c r="BC5" s="109" t="s">
        <v>1745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424</v>
      </c>
      <c r="BA6" s="109" t="s">
        <v>425</v>
      </c>
      <c r="BB6" s="109" t="s">
        <v>1</v>
      </c>
      <c r="BC6" s="109" t="s">
        <v>1746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421</v>
      </c>
      <c r="BA7" s="109" t="s">
        <v>422</v>
      </c>
      <c r="BB7" s="109" t="s">
        <v>1</v>
      </c>
      <c r="BC7" s="109" t="s">
        <v>1747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416</v>
      </c>
      <c r="BA8" s="109" t="s">
        <v>416</v>
      </c>
      <c r="BB8" s="109" t="s">
        <v>1</v>
      </c>
      <c r="BC8" s="109" t="s">
        <v>1748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1749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9" t="s">
        <v>412</v>
      </c>
      <c r="BA9" s="109" t="s">
        <v>413</v>
      </c>
      <c r="BB9" s="109" t="s">
        <v>1</v>
      </c>
      <c r="BC9" s="109" t="s">
        <v>1750</v>
      </c>
      <c r="BD9" s="109" t="s">
        <v>86</v>
      </c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9" t="s">
        <v>1143</v>
      </c>
      <c r="BA10" s="109" t="s">
        <v>1144</v>
      </c>
      <c r="BB10" s="109" t="s">
        <v>1</v>
      </c>
      <c r="BC10" s="109" t="s">
        <v>1751</v>
      </c>
      <c r="BD10" s="109" t="s">
        <v>86</v>
      </c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9" t="s">
        <v>140</v>
      </c>
      <c r="BA11" s="109" t="s">
        <v>140</v>
      </c>
      <c r="BB11" s="109" t="s">
        <v>1</v>
      </c>
      <c r="BC11" s="109" t="s">
        <v>1752</v>
      </c>
      <c r="BD11" s="109" t="s">
        <v>86</v>
      </c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ROUND((SUM(BE132:BE303)),  2)</f>
        <v>0</v>
      </c>
      <c r="G33" s="34"/>
      <c r="H33" s="34"/>
      <c r="I33" s="132">
        <v>0.21</v>
      </c>
      <c r="J33" s="131">
        <f>ROUND(((SUM(BE132:BE303))*I33),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ROUND((SUM(BF132:BF303)),  2)</f>
        <v>0</v>
      </c>
      <c r="G34" s="34"/>
      <c r="H34" s="34"/>
      <c r="I34" s="132">
        <v>0.15</v>
      </c>
      <c r="J34" s="131">
        <f>ROUND(((SUM(BF132:BF303))*I34),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ROUND((SUM(BG132:BG303)),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ROUND((SUM(BH132:BH303)),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ROUND((SUM(BI132:BI303)),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15 - 1.15 Chodba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2:12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J133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J134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709</v>
      </c>
      <c r="E99" s="172"/>
      <c r="F99" s="172"/>
      <c r="G99" s="172"/>
      <c r="H99" s="172"/>
      <c r="I99" s="173"/>
      <c r="J99" s="174">
        <f>J148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161</v>
      </c>
      <c r="E100" s="172"/>
      <c r="F100" s="172"/>
      <c r="G100" s="172"/>
      <c r="H100" s="172"/>
      <c r="I100" s="173"/>
      <c r="J100" s="174">
        <f>J151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162</v>
      </c>
      <c r="E101" s="172"/>
      <c r="F101" s="172"/>
      <c r="G101" s="172"/>
      <c r="H101" s="172"/>
      <c r="I101" s="173"/>
      <c r="J101" s="174">
        <f>J180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163</v>
      </c>
      <c r="E102" s="172"/>
      <c r="F102" s="172"/>
      <c r="G102" s="172"/>
      <c r="H102" s="172"/>
      <c r="I102" s="173"/>
      <c r="J102" s="174">
        <f>J192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164</v>
      </c>
      <c r="E103" s="172"/>
      <c r="F103" s="172"/>
      <c r="G103" s="172"/>
      <c r="H103" s="172"/>
      <c r="I103" s="173"/>
      <c r="J103" s="174">
        <f>J208</f>
        <v>0</v>
      </c>
      <c r="K103" s="170"/>
      <c r="L103" s="175"/>
    </row>
    <row r="104" spans="2:12" s="9" customFormat="1" ht="24.95" customHeight="1">
      <c r="B104" s="162"/>
      <c r="C104" s="163"/>
      <c r="D104" s="164" t="s">
        <v>165</v>
      </c>
      <c r="E104" s="165"/>
      <c r="F104" s="165"/>
      <c r="G104" s="165"/>
      <c r="H104" s="165"/>
      <c r="I104" s="166"/>
      <c r="J104" s="167">
        <f>J210</f>
        <v>0</v>
      </c>
      <c r="K104" s="163"/>
      <c r="L104" s="168"/>
    </row>
    <row r="105" spans="2:12" s="10" customFormat="1" ht="19.899999999999999" customHeight="1">
      <c r="B105" s="169"/>
      <c r="C105" s="170"/>
      <c r="D105" s="171" t="s">
        <v>428</v>
      </c>
      <c r="E105" s="172"/>
      <c r="F105" s="172"/>
      <c r="G105" s="172"/>
      <c r="H105" s="172"/>
      <c r="I105" s="173"/>
      <c r="J105" s="174">
        <f>J211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429</v>
      </c>
      <c r="E106" s="172"/>
      <c r="F106" s="172"/>
      <c r="G106" s="172"/>
      <c r="H106" s="172"/>
      <c r="I106" s="173"/>
      <c r="J106" s="174">
        <f>J231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1647</v>
      </c>
      <c r="E107" s="172"/>
      <c r="F107" s="172"/>
      <c r="G107" s="172"/>
      <c r="H107" s="172"/>
      <c r="I107" s="173"/>
      <c r="J107" s="174">
        <f>J243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430</v>
      </c>
      <c r="E108" s="172"/>
      <c r="F108" s="172"/>
      <c r="G108" s="172"/>
      <c r="H108" s="172"/>
      <c r="I108" s="173"/>
      <c r="J108" s="174">
        <f>J247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166</v>
      </c>
      <c r="E109" s="172"/>
      <c r="F109" s="172"/>
      <c r="G109" s="172"/>
      <c r="H109" s="172"/>
      <c r="I109" s="173"/>
      <c r="J109" s="174">
        <f>J257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431</v>
      </c>
      <c r="E110" s="172"/>
      <c r="F110" s="172"/>
      <c r="G110" s="172"/>
      <c r="H110" s="172"/>
      <c r="I110" s="173"/>
      <c r="J110" s="174">
        <f>J261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167</v>
      </c>
      <c r="E111" s="172"/>
      <c r="F111" s="172"/>
      <c r="G111" s="172"/>
      <c r="H111" s="172"/>
      <c r="I111" s="173"/>
      <c r="J111" s="174">
        <f>J278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168</v>
      </c>
      <c r="E112" s="172"/>
      <c r="F112" s="172"/>
      <c r="G112" s="172"/>
      <c r="H112" s="172"/>
      <c r="I112" s="173"/>
      <c r="J112" s="174">
        <f>J289</f>
        <v>0</v>
      </c>
      <c r="K112" s="170"/>
      <c r="L112" s="175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153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156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169</v>
      </c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34" t="str">
        <f>E7</f>
        <v>Stavební úpravy šaten a navazujících prostor TJ Milín č.p.319</v>
      </c>
      <c r="F122" s="335"/>
      <c r="G122" s="335"/>
      <c r="H122" s="335"/>
      <c r="I122" s="11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152</v>
      </c>
      <c r="D123" s="36"/>
      <c r="E123" s="36"/>
      <c r="F123" s="36"/>
      <c r="G123" s="36"/>
      <c r="H123" s="36"/>
      <c r="I123" s="11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90" t="str">
        <f>E9</f>
        <v>15 - 1.15 Chodba</v>
      </c>
      <c r="F124" s="336"/>
      <c r="G124" s="336"/>
      <c r="H124" s="3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118" t="s">
        <v>22</v>
      </c>
      <c r="J126" s="66" t="str">
        <f>IF(J12="","",J12)</f>
        <v>16. 8. 2021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11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40.15" customHeight="1">
      <c r="A128" s="34"/>
      <c r="B128" s="35"/>
      <c r="C128" s="29" t="s">
        <v>24</v>
      </c>
      <c r="D128" s="36"/>
      <c r="E128" s="36"/>
      <c r="F128" s="27" t="str">
        <f>E15</f>
        <v>Obec Milín, 11. května 27, 262 31 Milín</v>
      </c>
      <c r="G128" s="36"/>
      <c r="H128" s="36"/>
      <c r="I128" s="118" t="s">
        <v>30</v>
      </c>
      <c r="J128" s="32" t="str">
        <f>E21</f>
        <v>Ing. Jan hašek, Kamenická 832, 262 72 Březnice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118" t="s">
        <v>33</v>
      </c>
      <c r="J129" s="32" t="str">
        <f>E24</f>
        <v>Ing. Jitka Dupalová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11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76"/>
      <c r="B131" s="177"/>
      <c r="C131" s="178" t="s">
        <v>170</v>
      </c>
      <c r="D131" s="179" t="s">
        <v>61</v>
      </c>
      <c r="E131" s="179" t="s">
        <v>57</v>
      </c>
      <c r="F131" s="179" t="s">
        <v>58</v>
      </c>
      <c r="G131" s="179" t="s">
        <v>171</v>
      </c>
      <c r="H131" s="179" t="s">
        <v>172</v>
      </c>
      <c r="I131" s="180" t="s">
        <v>173</v>
      </c>
      <c r="J131" s="181" t="s">
        <v>157</v>
      </c>
      <c r="K131" s="182" t="s">
        <v>174</v>
      </c>
      <c r="L131" s="183"/>
      <c r="M131" s="75" t="s">
        <v>1</v>
      </c>
      <c r="N131" s="76" t="s">
        <v>40</v>
      </c>
      <c r="O131" s="76" t="s">
        <v>175</v>
      </c>
      <c r="P131" s="76" t="s">
        <v>176</v>
      </c>
      <c r="Q131" s="76" t="s">
        <v>177</v>
      </c>
      <c r="R131" s="76" t="s">
        <v>178</v>
      </c>
      <c r="S131" s="76" t="s">
        <v>179</v>
      </c>
      <c r="T131" s="77" t="s">
        <v>180</v>
      </c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</row>
    <row r="132" spans="1:65" s="2" customFormat="1" ht="22.9" customHeight="1">
      <c r="A132" s="34"/>
      <c r="B132" s="35"/>
      <c r="C132" s="82" t="s">
        <v>181</v>
      </c>
      <c r="D132" s="36"/>
      <c r="E132" s="36"/>
      <c r="F132" s="36"/>
      <c r="G132" s="36"/>
      <c r="H132" s="36"/>
      <c r="I132" s="116"/>
      <c r="J132" s="184">
        <f>BK132</f>
        <v>0</v>
      </c>
      <c r="K132" s="36"/>
      <c r="L132" s="39"/>
      <c r="M132" s="78"/>
      <c r="N132" s="185"/>
      <c r="O132" s="79"/>
      <c r="P132" s="186">
        <f>P133+P210</f>
        <v>0</v>
      </c>
      <c r="Q132" s="79"/>
      <c r="R132" s="186">
        <f>R133+R210</f>
        <v>18.064633099999998</v>
      </c>
      <c r="S132" s="79"/>
      <c r="T132" s="187">
        <f>T133+T210</f>
        <v>11.721538999999998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75</v>
      </c>
      <c r="AU132" s="17" t="s">
        <v>159</v>
      </c>
      <c r="BK132" s="188">
        <f>BK133+BK210</f>
        <v>0</v>
      </c>
    </row>
    <row r="133" spans="1:65" s="12" customFormat="1" ht="25.9" customHeight="1">
      <c r="B133" s="189"/>
      <c r="C133" s="190"/>
      <c r="D133" s="191" t="s">
        <v>75</v>
      </c>
      <c r="E133" s="192" t="s">
        <v>182</v>
      </c>
      <c r="F133" s="192" t="s">
        <v>183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P134+P148+P151+P180+P192+P208</f>
        <v>0</v>
      </c>
      <c r="Q133" s="197"/>
      <c r="R133" s="198">
        <f>R134+R148+R151+R180+R192+R208</f>
        <v>16.787471999999998</v>
      </c>
      <c r="S133" s="197"/>
      <c r="T133" s="199">
        <f>T134+T148+T151+T180+T192+T208</f>
        <v>10.067039999999999</v>
      </c>
      <c r="AR133" s="200" t="s">
        <v>84</v>
      </c>
      <c r="AT133" s="201" t="s">
        <v>75</v>
      </c>
      <c r="AU133" s="201" t="s">
        <v>76</v>
      </c>
      <c r="AY133" s="200" t="s">
        <v>184</v>
      </c>
      <c r="BK133" s="202">
        <f>BK134+BK148+BK151+BK180+BK192+BK208</f>
        <v>0</v>
      </c>
    </row>
    <row r="134" spans="1:65" s="12" customFormat="1" ht="22.9" customHeight="1">
      <c r="B134" s="189"/>
      <c r="C134" s="190"/>
      <c r="D134" s="191" t="s">
        <v>75</v>
      </c>
      <c r="E134" s="203" t="s">
        <v>84</v>
      </c>
      <c r="F134" s="203" t="s">
        <v>432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SUM(P135:P147)</f>
        <v>0</v>
      </c>
      <c r="Q134" s="197"/>
      <c r="R134" s="198">
        <f>SUM(R135:R147)</f>
        <v>0</v>
      </c>
      <c r="S134" s="197"/>
      <c r="T134" s="199">
        <f>SUM(T135:T147)</f>
        <v>0</v>
      </c>
      <c r="AR134" s="200" t="s">
        <v>84</v>
      </c>
      <c r="AT134" s="201" t="s">
        <v>75</v>
      </c>
      <c r="AU134" s="201" t="s">
        <v>84</v>
      </c>
      <c r="AY134" s="200" t="s">
        <v>184</v>
      </c>
      <c r="BK134" s="202">
        <f>SUM(BK135:BK147)</f>
        <v>0</v>
      </c>
    </row>
    <row r="135" spans="1:65" s="2" customFormat="1" ht="21.75" customHeight="1">
      <c r="A135" s="34"/>
      <c r="B135" s="35"/>
      <c r="C135" s="205" t="s">
        <v>84</v>
      </c>
      <c r="D135" s="205" t="s">
        <v>187</v>
      </c>
      <c r="E135" s="206" t="s">
        <v>433</v>
      </c>
      <c r="F135" s="207" t="s">
        <v>434</v>
      </c>
      <c r="G135" s="208" t="s">
        <v>435</v>
      </c>
      <c r="H135" s="209">
        <v>5.46</v>
      </c>
      <c r="I135" s="210"/>
      <c r="J135" s="211">
        <f>ROUND(I135*H135,2)</f>
        <v>0</v>
      </c>
      <c r="K135" s="212"/>
      <c r="L135" s="39"/>
      <c r="M135" s="213" t="s">
        <v>1</v>
      </c>
      <c r="N135" s="214" t="s">
        <v>41</v>
      </c>
      <c r="O135" s="71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7" t="s">
        <v>191</v>
      </c>
      <c r="AT135" s="217" t="s">
        <v>187</v>
      </c>
      <c r="AU135" s="217" t="s">
        <v>86</v>
      </c>
      <c r="AY135" s="17" t="s">
        <v>184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191</v>
      </c>
      <c r="BM135" s="217" t="s">
        <v>1753</v>
      </c>
    </row>
    <row r="136" spans="1:65" s="13" customFormat="1" ht="11.25">
      <c r="B136" s="219"/>
      <c r="C136" s="220"/>
      <c r="D136" s="221" t="s">
        <v>193</v>
      </c>
      <c r="E136" s="222" t="s">
        <v>418</v>
      </c>
      <c r="F136" s="223" t="s">
        <v>437</v>
      </c>
      <c r="G136" s="220"/>
      <c r="H136" s="224">
        <v>5.46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193</v>
      </c>
      <c r="AU136" s="230" t="s">
        <v>86</v>
      </c>
      <c r="AV136" s="13" t="s">
        <v>86</v>
      </c>
      <c r="AW136" s="13" t="s">
        <v>32</v>
      </c>
      <c r="AX136" s="13" t="s">
        <v>84</v>
      </c>
      <c r="AY136" s="230" t="s">
        <v>184</v>
      </c>
    </row>
    <row r="137" spans="1:65" s="2" customFormat="1" ht="33" customHeight="1">
      <c r="A137" s="34"/>
      <c r="B137" s="35"/>
      <c r="C137" s="205" t="s">
        <v>86</v>
      </c>
      <c r="D137" s="205" t="s">
        <v>187</v>
      </c>
      <c r="E137" s="206" t="s">
        <v>438</v>
      </c>
      <c r="F137" s="207" t="s">
        <v>439</v>
      </c>
      <c r="G137" s="208" t="s">
        <v>435</v>
      </c>
      <c r="H137" s="209">
        <v>5.46</v>
      </c>
      <c r="I137" s="210"/>
      <c r="J137" s="211">
        <f>ROUND(I137*H137,2)</f>
        <v>0</v>
      </c>
      <c r="K137" s="212"/>
      <c r="L137" s="39"/>
      <c r="M137" s="213" t="s">
        <v>1</v>
      </c>
      <c r="N137" s="214" t="s">
        <v>41</v>
      </c>
      <c r="O137" s="71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7" t="s">
        <v>191</v>
      </c>
      <c r="AT137" s="217" t="s">
        <v>187</v>
      </c>
      <c r="AU137" s="217" t="s">
        <v>86</v>
      </c>
      <c r="AY137" s="17" t="s">
        <v>184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191</v>
      </c>
      <c r="BM137" s="217" t="s">
        <v>1754</v>
      </c>
    </row>
    <row r="138" spans="1:65" s="13" customFormat="1" ht="11.25">
      <c r="B138" s="219"/>
      <c r="C138" s="220"/>
      <c r="D138" s="221" t="s">
        <v>193</v>
      </c>
      <c r="E138" s="222" t="s">
        <v>1</v>
      </c>
      <c r="F138" s="223" t="s">
        <v>418</v>
      </c>
      <c r="G138" s="220"/>
      <c r="H138" s="224">
        <v>5.46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193</v>
      </c>
      <c r="AU138" s="230" t="s">
        <v>86</v>
      </c>
      <c r="AV138" s="13" t="s">
        <v>86</v>
      </c>
      <c r="AW138" s="13" t="s">
        <v>32</v>
      </c>
      <c r="AX138" s="13" t="s">
        <v>84</v>
      </c>
      <c r="AY138" s="230" t="s">
        <v>184</v>
      </c>
    </row>
    <row r="139" spans="1:65" s="2" customFormat="1" ht="33" customHeight="1">
      <c r="A139" s="34"/>
      <c r="B139" s="35"/>
      <c r="C139" s="205" t="s">
        <v>198</v>
      </c>
      <c r="D139" s="205" t="s">
        <v>187</v>
      </c>
      <c r="E139" s="206" t="s">
        <v>441</v>
      </c>
      <c r="F139" s="207" t="s">
        <v>442</v>
      </c>
      <c r="G139" s="208" t="s">
        <v>435</v>
      </c>
      <c r="H139" s="209">
        <v>5.46</v>
      </c>
      <c r="I139" s="210"/>
      <c r="J139" s="211">
        <f>ROUND(I139*H139,2)</f>
        <v>0</v>
      </c>
      <c r="K139" s="212"/>
      <c r="L139" s="39"/>
      <c r="M139" s="213" t="s">
        <v>1</v>
      </c>
      <c r="N139" s="214" t="s">
        <v>41</v>
      </c>
      <c r="O139" s="71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7" t="s">
        <v>191</v>
      </c>
      <c r="AT139" s="217" t="s">
        <v>187</v>
      </c>
      <c r="AU139" s="217" t="s">
        <v>86</v>
      </c>
      <c r="AY139" s="17" t="s">
        <v>184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191</v>
      </c>
      <c r="BM139" s="217" t="s">
        <v>1755</v>
      </c>
    </row>
    <row r="140" spans="1:65" s="13" customFormat="1" ht="11.25">
      <c r="B140" s="219"/>
      <c r="C140" s="220"/>
      <c r="D140" s="221" t="s">
        <v>193</v>
      </c>
      <c r="E140" s="222" t="s">
        <v>1</v>
      </c>
      <c r="F140" s="223" t="s">
        <v>418</v>
      </c>
      <c r="G140" s="220"/>
      <c r="H140" s="224">
        <v>5.46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193</v>
      </c>
      <c r="AU140" s="230" t="s">
        <v>86</v>
      </c>
      <c r="AV140" s="13" t="s">
        <v>86</v>
      </c>
      <c r="AW140" s="13" t="s">
        <v>32</v>
      </c>
      <c r="AX140" s="13" t="s">
        <v>84</v>
      </c>
      <c r="AY140" s="230" t="s">
        <v>184</v>
      </c>
    </row>
    <row r="141" spans="1:65" s="2" customFormat="1" ht="21.75" customHeight="1">
      <c r="A141" s="34"/>
      <c r="B141" s="35"/>
      <c r="C141" s="205" t="s">
        <v>191</v>
      </c>
      <c r="D141" s="205" t="s">
        <v>187</v>
      </c>
      <c r="E141" s="206" t="s">
        <v>444</v>
      </c>
      <c r="F141" s="207" t="s">
        <v>445</v>
      </c>
      <c r="G141" s="208" t="s">
        <v>435</v>
      </c>
      <c r="H141" s="209">
        <v>5.46</v>
      </c>
      <c r="I141" s="210"/>
      <c r="J141" s="211">
        <f>ROUND(I141*H141,2)</f>
        <v>0</v>
      </c>
      <c r="K141" s="212"/>
      <c r="L141" s="39"/>
      <c r="M141" s="213" t="s">
        <v>1</v>
      </c>
      <c r="N141" s="214" t="s">
        <v>41</v>
      </c>
      <c r="O141" s="71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7" t="s">
        <v>191</v>
      </c>
      <c r="AT141" s="217" t="s">
        <v>187</v>
      </c>
      <c r="AU141" s="217" t="s">
        <v>86</v>
      </c>
      <c r="AY141" s="17" t="s">
        <v>184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191</v>
      </c>
      <c r="BM141" s="217" t="s">
        <v>1756</v>
      </c>
    </row>
    <row r="142" spans="1:65" s="13" customFormat="1" ht="11.25">
      <c r="B142" s="219"/>
      <c r="C142" s="220"/>
      <c r="D142" s="221" t="s">
        <v>193</v>
      </c>
      <c r="E142" s="222" t="s">
        <v>1</v>
      </c>
      <c r="F142" s="223" t="s">
        <v>418</v>
      </c>
      <c r="G142" s="220"/>
      <c r="H142" s="224">
        <v>5.46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193</v>
      </c>
      <c r="AU142" s="230" t="s">
        <v>86</v>
      </c>
      <c r="AV142" s="13" t="s">
        <v>86</v>
      </c>
      <c r="AW142" s="13" t="s">
        <v>32</v>
      </c>
      <c r="AX142" s="13" t="s">
        <v>84</v>
      </c>
      <c r="AY142" s="230" t="s">
        <v>184</v>
      </c>
    </row>
    <row r="143" spans="1:65" s="2" customFormat="1" ht="21.75" customHeight="1">
      <c r="A143" s="34"/>
      <c r="B143" s="35"/>
      <c r="C143" s="205" t="s">
        <v>207</v>
      </c>
      <c r="D143" s="205" t="s">
        <v>187</v>
      </c>
      <c r="E143" s="206" t="s">
        <v>447</v>
      </c>
      <c r="F143" s="207" t="s">
        <v>448</v>
      </c>
      <c r="G143" s="208" t="s">
        <v>243</v>
      </c>
      <c r="H143" s="209">
        <v>8.7360000000000007</v>
      </c>
      <c r="I143" s="210"/>
      <c r="J143" s="211">
        <f>ROUND(I143*H143,2)</f>
        <v>0</v>
      </c>
      <c r="K143" s="212"/>
      <c r="L143" s="39"/>
      <c r="M143" s="213" t="s">
        <v>1</v>
      </c>
      <c r="N143" s="214" t="s">
        <v>41</v>
      </c>
      <c r="O143" s="71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7" t="s">
        <v>191</v>
      </c>
      <c r="AT143" s="217" t="s">
        <v>187</v>
      </c>
      <c r="AU143" s="217" t="s">
        <v>86</v>
      </c>
      <c r="AY143" s="17" t="s">
        <v>184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191</v>
      </c>
      <c r="BM143" s="217" t="s">
        <v>1757</v>
      </c>
    </row>
    <row r="144" spans="1:65" s="13" customFormat="1" ht="11.25">
      <c r="B144" s="219"/>
      <c r="C144" s="220"/>
      <c r="D144" s="221" t="s">
        <v>193</v>
      </c>
      <c r="E144" s="222" t="s">
        <v>1</v>
      </c>
      <c r="F144" s="223" t="s">
        <v>418</v>
      </c>
      <c r="G144" s="220"/>
      <c r="H144" s="224">
        <v>5.46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193</v>
      </c>
      <c r="AU144" s="230" t="s">
        <v>86</v>
      </c>
      <c r="AV144" s="13" t="s">
        <v>86</v>
      </c>
      <c r="AW144" s="13" t="s">
        <v>32</v>
      </c>
      <c r="AX144" s="13" t="s">
        <v>84</v>
      </c>
      <c r="AY144" s="230" t="s">
        <v>184</v>
      </c>
    </row>
    <row r="145" spans="1:65" s="13" customFormat="1" ht="11.25">
      <c r="B145" s="219"/>
      <c r="C145" s="220"/>
      <c r="D145" s="221" t="s">
        <v>193</v>
      </c>
      <c r="E145" s="220"/>
      <c r="F145" s="223" t="s">
        <v>1758</v>
      </c>
      <c r="G145" s="220"/>
      <c r="H145" s="224">
        <v>8.7360000000000007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4</v>
      </c>
      <c r="AX145" s="13" t="s">
        <v>84</v>
      </c>
      <c r="AY145" s="230" t="s">
        <v>184</v>
      </c>
    </row>
    <row r="146" spans="1:65" s="2" customFormat="1" ht="16.5" customHeight="1">
      <c r="A146" s="34"/>
      <c r="B146" s="35"/>
      <c r="C146" s="205" t="s">
        <v>185</v>
      </c>
      <c r="D146" s="205" t="s">
        <v>187</v>
      </c>
      <c r="E146" s="206" t="s">
        <v>451</v>
      </c>
      <c r="F146" s="207" t="s">
        <v>452</v>
      </c>
      <c r="G146" s="208" t="s">
        <v>435</v>
      </c>
      <c r="H146" s="209">
        <v>5.46</v>
      </c>
      <c r="I146" s="210"/>
      <c r="J146" s="211">
        <f>ROUND(I146*H146,2)</f>
        <v>0</v>
      </c>
      <c r="K146" s="212"/>
      <c r="L146" s="39"/>
      <c r="M146" s="213" t="s">
        <v>1</v>
      </c>
      <c r="N146" s="214" t="s">
        <v>41</v>
      </c>
      <c r="O146" s="71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7" t="s">
        <v>191</v>
      </c>
      <c r="AT146" s="217" t="s">
        <v>187</v>
      </c>
      <c r="AU146" s="217" t="s">
        <v>86</v>
      </c>
      <c r="AY146" s="17" t="s">
        <v>184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191</v>
      </c>
      <c r="BM146" s="217" t="s">
        <v>1759</v>
      </c>
    </row>
    <row r="147" spans="1:65" s="13" customFormat="1" ht="11.25">
      <c r="B147" s="219"/>
      <c r="C147" s="220"/>
      <c r="D147" s="221" t="s">
        <v>193</v>
      </c>
      <c r="E147" s="222" t="s">
        <v>1</v>
      </c>
      <c r="F147" s="223" t="s">
        <v>418</v>
      </c>
      <c r="G147" s="220"/>
      <c r="H147" s="224">
        <v>5.46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193</v>
      </c>
      <c r="AU147" s="230" t="s">
        <v>86</v>
      </c>
      <c r="AV147" s="13" t="s">
        <v>86</v>
      </c>
      <c r="AW147" s="13" t="s">
        <v>32</v>
      </c>
      <c r="AX147" s="13" t="s">
        <v>84</v>
      </c>
      <c r="AY147" s="230" t="s">
        <v>184</v>
      </c>
    </row>
    <row r="148" spans="1:65" s="12" customFormat="1" ht="22.9" customHeight="1">
      <c r="B148" s="189"/>
      <c r="C148" s="190"/>
      <c r="D148" s="191" t="s">
        <v>75</v>
      </c>
      <c r="E148" s="203" t="s">
        <v>198</v>
      </c>
      <c r="F148" s="203" t="s">
        <v>718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SUM(P149:P150)</f>
        <v>0</v>
      </c>
      <c r="Q148" s="197"/>
      <c r="R148" s="198">
        <f>SUM(R149:R150)</f>
        <v>0.14190749999999999</v>
      </c>
      <c r="S148" s="197"/>
      <c r="T148" s="199">
        <f>SUM(T149:T150)</f>
        <v>0</v>
      </c>
      <c r="AR148" s="200" t="s">
        <v>84</v>
      </c>
      <c r="AT148" s="201" t="s">
        <v>75</v>
      </c>
      <c r="AU148" s="201" t="s">
        <v>84</v>
      </c>
      <c r="AY148" s="200" t="s">
        <v>184</v>
      </c>
      <c r="BK148" s="202">
        <f>SUM(BK149:BK150)</f>
        <v>0</v>
      </c>
    </row>
    <row r="149" spans="1:65" s="2" customFormat="1" ht="16.5" customHeight="1">
      <c r="A149" s="34"/>
      <c r="B149" s="35"/>
      <c r="C149" s="205" t="s">
        <v>215</v>
      </c>
      <c r="D149" s="205" t="s">
        <v>187</v>
      </c>
      <c r="E149" s="206" t="s">
        <v>719</v>
      </c>
      <c r="F149" s="207" t="s">
        <v>1760</v>
      </c>
      <c r="G149" s="208" t="s">
        <v>190</v>
      </c>
      <c r="H149" s="209">
        <v>2.25</v>
      </c>
      <c r="I149" s="210"/>
      <c r="J149" s="211">
        <f>ROUND(I149*H149,2)</f>
        <v>0</v>
      </c>
      <c r="K149" s="212"/>
      <c r="L149" s="39"/>
      <c r="M149" s="213" t="s">
        <v>1</v>
      </c>
      <c r="N149" s="214" t="s">
        <v>41</v>
      </c>
      <c r="O149" s="71"/>
      <c r="P149" s="215">
        <f>O149*H149</f>
        <v>0</v>
      </c>
      <c r="Q149" s="215">
        <v>6.3070000000000001E-2</v>
      </c>
      <c r="R149" s="215">
        <f>Q149*H149</f>
        <v>0.14190749999999999</v>
      </c>
      <c r="S149" s="215">
        <v>0</v>
      </c>
      <c r="T149" s="21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7" t="s">
        <v>191</v>
      </c>
      <c r="AT149" s="217" t="s">
        <v>187</v>
      </c>
      <c r="AU149" s="217" t="s">
        <v>86</v>
      </c>
      <c r="AY149" s="17" t="s">
        <v>184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191</v>
      </c>
      <c r="BM149" s="217" t="s">
        <v>1761</v>
      </c>
    </row>
    <row r="150" spans="1:65" s="13" customFormat="1" ht="11.25">
      <c r="B150" s="219"/>
      <c r="C150" s="220"/>
      <c r="D150" s="221" t="s">
        <v>193</v>
      </c>
      <c r="E150" s="222" t="s">
        <v>1</v>
      </c>
      <c r="F150" s="223" t="s">
        <v>1762</v>
      </c>
      <c r="G150" s="220"/>
      <c r="H150" s="224">
        <v>2.25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193</v>
      </c>
      <c r="AU150" s="230" t="s">
        <v>86</v>
      </c>
      <c r="AV150" s="13" t="s">
        <v>86</v>
      </c>
      <c r="AW150" s="13" t="s">
        <v>32</v>
      </c>
      <c r="AX150" s="13" t="s">
        <v>84</v>
      </c>
      <c r="AY150" s="230" t="s">
        <v>184</v>
      </c>
    </row>
    <row r="151" spans="1:65" s="12" customFormat="1" ht="22.9" customHeight="1">
      <c r="B151" s="189"/>
      <c r="C151" s="190"/>
      <c r="D151" s="191" t="s">
        <v>75</v>
      </c>
      <c r="E151" s="203" t="s">
        <v>185</v>
      </c>
      <c r="F151" s="203" t="s">
        <v>186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SUM(P152:P179)</f>
        <v>0</v>
      </c>
      <c r="Q151" s="197"/>
      <c r="R151" s="198">
        <f>SUM(R152:R179)</f>
        <v>16.6409235</v>
      </c>
      <c r="S151" s="197"/>
      <c r="T151" s="199">
        <f>SUM(T152:T179)</f>
        <v>0</v>
      </c>
      <c r="AR151" s="200" t="s">
        <v>84</v>
      </c>
      <c r="AT151" s="201" t="s">
        <v>75</v>
      </c>
      <c r="AU151" s="201" t="s">
        <v>84</v>
      </c>
      <c r="AY151" s="200" t="s">
        <v>184</v>
      </c>
      <c r="BK151" s="202">
        <f>SUM(BK152:BK179)</f>
        <v>0</v>
      </c>
    </row>
    <row r="152" spans="1:65" s="2" customFormat="1" ht="21.75" customHeight="1">
      <c r="A152" s="34"/>
      <c r="B152" s="35"/>
      <c r="C152" s="205" t="s">
        <v>219</v>
      </c>
      <c r="D152" s="205" t="s">
        <v>187</v>
      </c>
      <c r="E152" s="206" t="s">
        <v>199</v>
      </c>
      <c r="F152" s="207" t="s">
        <v>200</v>
      </c>
      <c r="G152" s="208" t="s">
        <v>190</v>
      </c>
      <c r="H152" s="209">
        <v>9.7200000000000006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4.3800000000000002E-3</v>
      </c>
      <c r="R152" s="215">
        <f>Q152*H152</f>
        <v>4.2573600000000003E-2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1763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1764</v>
      </c>
      <c r="G153" s="220"/>
      <c r="H153" s="224">
        <v>8.64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76</v>
      </c>
      <c r="AY153" s="230" t="s">
        <v>184</v>
      </c>
    </row>
    <row r="154" spans="1:65" s="13" customFormat="1" ht="11.25">
      <c r="B154" s="219"/>
      <c r="C154" s="220"/>
      <c r="D154" s="221" t="s">
        <v>193</v>
      </c>
      <c r="E154" s="222" t="s">
        <v>1</v>
      </c>
      <c r="F154" s="223" t="s">
        <v>1765</v>
      </c>
      <c r="G154" s="220"/>
      <c r="H154" s="224">
        <v>1.08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193</v>
      </c>
      <c r="AU154" s="230" t="s">
        <v>86</v>
      </c>
      <c r="AV154" s="13" t="s">
        <v>86</v>
      </c>
      <c r="AW154" s="13" t="s">
        <v>32</v>
      </c>
      <c r="AX154" s="13" t="s">
        <v>76</v>
      </c>
      <c r="AY154" s="230" t="s">
        <v>184</v>
      </c>
    </row>
    <row r="155" spans="1:65" s="14" customFormat="1" ht="11.25">
      <c r="B155" s="245"/>
      <c r="C155" s="246"/>
      <c r="D155" s="221" t="s">
        <v>193</v>
      </c>
      <c r="E155" s="247" t="s">
        <v>1</v>
      </c>
      <c r="F155" s="248" t="s">
        <v>385</v>
      </c>
      <c r="G155" s="246"/>
      <c r="H155" s="249">
        <v>9.7200000000000006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193</v>
      </c>
      <c r="AU155" s="255" t="s">
        <v>86</v>
      </c>
      <c r="AV155" s="14" t="s">
        <v>191</v>
      </c>
      <c r="AW155" s="14" t="s">
        <v>32</v>
      </c>
      <c r="AX155" s="14" t="s">
        <v>84</v>
      </c>
      <c r="AY155" s="255" t="s">
        <v>184</v>
      </c>
    </row>
    <row r="156" spans="1:65" s="2" customFormat="1" ht="21.75" customHeight="1">
      <c r="A156" s="34"/>
      <c r="B156" s="35"/>
      <c r="C156" s="205" t="s">
        <v>224</v>
      </c>
      <c r="D156" s="205" t="s">
        <v>187</v>
      </c>
      <c r="E156" s="206" t="s">
        <v>203</v>
      </c>
      <c r="F156" s="207" t="s">
        <v>204</v>
      </c>
      <c r="G156" s="208" t="s">
        <v>190</v>
      </c>
      <c r="H156" s="209">
        <v>76.56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3.0000000000000001E-3</v>
      </c>
      <c r="R156" s="215">
        <f>Q156*H156</f>
        <v>0.22968000000000002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1766</v>
      </c>
    </row>
    <row r="157" spans="1:65" s="13" customFormat="1" ht="11.25">
      <c r="B157" s="219"/>
      <c r="C157" s="220"/>
      <c r="D157" s="221" t="s">
        <v>193</v>
      </c>
      <c r="E157" s="222" t="s">
        <v>146</v>
      </c>
      <c r="F157" s="223" t="s">
        <v>1767</v>
      </c>
      <c r="G157" s="220"/>
      <c r="H157" s="224">
        <v>76.56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2" customFormat="1" ht="16.5" customHeight="1">
      <c r="A158" s="34"/>
      <c r="B158" s="35"/>
      <c r="C158" s="205" t="s">
        <v>111</v>
      </c>
      <c r="D158" s="205" t="s">
        <v>187</v>
      </c>
      <c r="E158" s="206" t="s">
        <v>208</v>
      </c>
      <c r="F158" s="207" t="s">
        <v>209</v>
      </c>
      <c r="G158" s="208" t="s">
        <v>190</v>
      </c>
      <c r="H158" s="209">
        <v>9.7200000000000006</v>
      </c>
      <c r="I158" s="210"/>
      <c r="J158" s="211">
        <f>ROUND(I158*H158,2)</f>
        <v>0</v>
      </c>
      <c r="K158" s="212"/>
      <c r="L158" s="39"/>
      <c r="M158" s="213" t="s">
        <v>1</v>
      </c>
      <c r="N158" s="214" t="s">
        <v>41</v>
      </c>
      <c r="O158" s="71"/>
      <c r="P158" s="215">
        <f>O158*H158</f>
        <v>0</v>
      </c>
      <c r="Q158" s="215">
        <v>5.1999999999999998E-3</v>
      </c>
      <c r="R158" s="215">
        <f>Q158*H158</f>
        <v>5.0543999999999999E-2</v>
      </c>
      <c r="S158" s="215">
        <v>0</v>
      </c>
      <c r="T158" s="21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7" t="s">
        <v>191</v>
      </c>
      <c r="AT158" s="217" t="s">
        <v>187</v>
      </c>
      <c r="AU158" s="217" t="s">
        <v>86</v>
      </c>
      <c r="AY158" s="17" t="s">
        <v>184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191</v>
      </c>
      <c r="BM158" s="217" t="s">
        <v>1768</v>
      </c>
    </row>
    <row r="159" spans="1:65" s="13" customFormat="1" ht="11.25">
      <c r="B159" s="219"/>
      <c r="C159" s="220"/>
      <c r="D159" s="221" t="s">
        <v>193</v>
      </c>
      <c r="E159" s="222" t="s">
        <v>1</v>
      </c>
      <c r="F159" s="223" t="s">
        <v>1764</v>
      </c>
      <c r="G159" s="220"/>
      <c r="H159" s="224">
        <v>8.64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193</v>
      </c>
      <c r="AU159" s="230" t="s">
        <v>86</v>
      </c>
      <c r="AV159" s="13" t="s">
        <v>86</v>
      </c>
      <c r="AW159" s="13" t="s">
        <v>32</v>
      </c>
      <c r="AX159" s="13" t="s">
        <v>76</v>
      </c>
      <c r="AY159" s="230" t="s">
        <v>184</v>
      </c>
    </row>
    <row r="160" spans="1:65" s="13" customFormat="1" ht="11.25">
      <c r="B160" s="219"/>
      <c r="C160" s="220"/>
      <c r="D160" s="221" t="s">
        <v>193</v>
      </c>
      <c r="E160" s="222" t="s">
        <v>1</v>
      </c>
      <c r="F160" s="223" t="s">
        <v>1765</v>
      </c>
      <c r="G160" s="220"/>
      <c r="H160" s="224">
        <v>1.08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193</v>
      </c>
      <c r="AU160" s="230" t="s">
        <v>86</v>
      </c>
      <c r="AV160" s="13" t="s">
        <v>86</v>
      </c>
      <c r="AW160" s="13" t="s">
        <v>32</v>
      </c>
      <c r="AX160" s="13" t="s">
        <v>76</v>
      </c>
      <c r="AY160" s="230" t="s">
        <v>184</v>
      </c>
    </row>
    <row r="161" spans="1:65" s="14" customFormat="1" ht="11.25">
      <c r="B161" s="245"/>
      <c r="C161" s="246"/>
      <c r="D161" s="221" t="s">
        <v>193</v>
      </c>
      <c r="E161" s="247" t="s">
        <v>1</v>
      </c>
      <c r="F161" s="248" t="s">
        <v>385</v>
      </c>
      <c r="G161" s="246"/>
      <c r="H161" s="249">
        <v>9.7200000000000006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193</v>
      </c>
      <c r="AU161" s="255" t="s">
        <v>86</v>
      </c>
      <c r="AV161" s="14" t="s">
        <v>191</v>
      </c>
      <c r="AW161" s="14" t="s">
        <v>32</v>
      </c>
      <c r="AX161" s="14" t="s">
        <v>84</v>
      </c>
      <c r="AY161" s="255" t="s">
        <v>184</v>
      </c>
    </row>
    <row r="162" spans="1:65" s="2" customFormat="1" ht="16.5" customHeight="1">
      <c r="A162" s="34"/>
      <c r="B162" s="35"/>
      <c r="C162" s="205" t="s">
        <v>114</v>
      </c>
      <c r="D162" s="205" t="s">
        <v>187</v>
      </c>
      <c r="E162" s="206" t="s">
        <v>211</v>
      </c>
      <c r="F162" s="207" t="s">
        <v>212</v>
      </c>
      <c r="G162" s="208" t="s">
        <v>190</v>
      </c>
      <c r="H162" s="209">
        <v>27.3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1769</v>
      </c>
    </row>
    <row r="163" spans="1:65" s="13" customFormat="1" ht="11.25">
      <c r="B163" s="219"/>
      <c r="C163" s="220"/>
      <c r="D163" s="221" t="s">
        <v>193</v>
      </c>
      <c r="E163" s="222" t="s">
        <v>137</v>
      </c>
      <c r="F163" s="223" t="s">
        <v>1770</v>
      </c>
      <c r="G163" s="220"/>
      <c r="H163" s="224">
        <v>27.3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2" customFormat="1" ht="21.75" customHeight="1">
      <c r="A164" s="34"/>
      <c r="B164" s="35"/>
      <c r="C164" s="205" t="s">
        <v>117</v>
      </c>
      <c r="D164" s="205" t="s">
        <v>187</v>
      </c>
      <c r="E164" s="206" t="s">
        <v>216</v>
      </c>
      <c r="F164" s="207" t="s">
        <v>217</v>
      </c>
      <c r="G164" s="208" t="s">
        <v>190</v>
      </c>
      <c r="H164" s="209">
        <v>18</v>
      </c>
      <c r="I164" s="210"/>
      <c r="J164" s="211">
        <f>ROUND(I164*H164,2)</f>
        <v>0</v>
      </c>
      <c r="K164" s="212"/>
      <c r="L164" s="39"/>
      <c r="M164" s="213" t="s">
        <v>1</v>
      </c>
      <c r="N164" s="214" t="s">
        <v>41</v>
      </c>
      <c r="O164" s="71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191</v>
      </c>
      <c r="AT164" s="217" t="s">
        <v>187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1771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143</v>
      </c>
      <c r="G165" s="220"/>
      <c r="H165" s="224">
        <v>18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2" customFormat="1" ht="21.75" customHeight="1">
      <c r="A166" s="34"/>
      <c r="B166" s="35"/>
      <c r="C166" s="205" t="s">
        <v>120</v>
      </c>
      <c r="D166" s="205" t="s">
        <v>187</v>
      </c>
      <c r="E166" s="206" t="s">
        <v>464</v>
      </c>
      <c r="F166" s="207" t="s">
        <v>465</v>
      </c>
      <c r="G166" s="208" t="s">
        <v>435</v>
      </c>
      <c r="H166" s="209">
        <v>1.6930000000000001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2.45329</v>
      </c>
      <c r="R166" s="215">
        <f>Q166*H166</f>
        <v>4.1534199699999999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1772</v>
      </c>
    </row>
    <row r="167" spans="1:65" s="13" customFormat="1" ht="11.25">
      <c r="B167" s="219"/>
      <c r="C167" s="220"/>
      <c r="D167" s="221" t="s">
        <v>193</v>
      </c>
      <c r="E167" s="222" t="s">
        <v>424</v>
      </c>
      <c r="F167" s="223" t="s">
        <v>467</v>
      </c>
      <c r="G167" s="220"/>
      <c r="H167" s="224">
        <v>1.6930000000000001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2" customFormat="1" ht="21.75" customHeight="1">
      <c r="A168" s="34"/>
      <c r="B168" s="35"/>
      <c r="C168" s="205" t="s">
        <v>123</v>
      </c>
      <c r="D168" s="205" t="s">
        <v>187</v>
      </c>
      <c r="E168" s="206" t="s">
        <v>468</v>
      </c>
      <c r="F168" s="207" t="s">
        <v>469</v>
      </c>
      <c r="G168" s="208" t="s">
        <v>435</v>
      </c>
      <c r="H168" s="209">
        <v>2.73</v>
      </c>
      <c r="I168" s="210"/>
      <c r="J168" s="211">
        <f>ROUND(I168*H168,2)</f>
        <v>0</v>
      </c>
      <c r="K168" s="212"/>
      <c r="L168" s="39"/>
      <c r="M168" s="213" t="s">
        <v>1</v>
      </c>
      <c r="N168" s="214" t="s">
        <v>41</v>
      </c>
      <c r="O168" s="71"/>
      <c r="P168" s="215">
        <f>O168*H168</f>
        <v>0</v>
      </c>
      <c r="Q168" s="215">
        <v>2.2563399999999998</v>
      </c>
      <c r="R168" s="215">
        <f>Q168*H168</f>
        <v>6.1598081999999996</v>
      </c>
      <c r="S168" s="215">
        <v>0</v>
      </c>
      <c r="T168" s="21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7" t="s">
        <v>191</v>
      </c>
      <c r="AT168" s="217" t="s">
        <v>187</v>
      </c>
      <c r="AU168" s="217" t="s">
        <v>86</v>
      </c>
      <c r="AY168" s="17" t="s">
        <v>184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191</v>
      </c>
      <c r="BM168" s="217" t="s">
        <v>1773</v>
      </c>
    </row>
    <row r="169" spans="1:65" s="13" customFormat="1" ht="11.25">
      <c r="B169" s="219"/>
      <c r="C169" s="220"/>
      <c r="D169" s="221" t="s">
        <v>193</v>
      </c>
      <c r="E169" s="222" t="s">
        <v>421</v>
      </c>
      <c r="F169" s="223" t="s">
        <v>471</v>
      </c>
      <c r="G169" s="220"/>
      <c r="H169" s="224">
        <v>2.73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193</v>
      </c>
      <c r="AU169" s="230" t="s">
        <v>86</v>
      </c>
      <c r="AV169" s="13" t="s">
        <v>86</v>
      </c>
      <c r="AW169" s="13" t="s">
        <v>32</v>
      </c>
      <c r="AX169" s="13" t="s">
        <v>84</v>
      </c>
      <c r="AY169" s="230" t="s">
        <v>184</v>
      </c>
    </row>
    <row r="170" spans="1:65" s="2" customFormat="1" ht="21.75" customHeight="1">
      <c r="A170" s="34"/>
      <c r="B170" s="35"/>
      <c r="C170" s="205" t="s">
        <v>8</v>
      </c>
      <c r="D170" s="205" t="s">
        <v>187</v>
      </c>
      <c r="E170" s="206" t="s">
        <v>472</v>
      </c>
      <c r="F170" s="207" t="s">
        <v>473</v>
      </c>
      <c r="G170" s="208" t="s">
        <v>435</v>
      </c>
      <c r="H170" s="209">
        <v>2.73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1774</v>
      </c>
    </row>
    <row r="171" spans="1:65" s="13" customFormat="1" ht="11.25">
      <c r="B171" s="219"/>
      <c r="C171" s="220"/>
      <c r="D171" s="221" t="s">
        <v>193</v>
      </c>
      <c r="E171" s="222" t="s">
        <v>1</v>
      </c>
      <c r="F171" s="223" t="s">
        <v>421</v>
      </c>
      <c r="G171" s="220"/>
      <c r="H171" s="224">
        <v>2.73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193</v>
      </c>
      <c r="AU171" s="230" t="s">
        <v>86</v>
      </c>
      <c r="AV171" s="13" t="s">
        <v>86</v>
      </c>
      <c r="AW171" s="13" t="s">
        <v>32</v>
      </c>
      <c r="AX171" s="13" t="s">
        <v>84</v>
      </c>
      <c r="AY171" s="230" t="s">
        <v>184</v>
      </c>
    </row>
    <row r="172" spans="1:65" s="2" customFormat="1" ht="21.75" customHeight="1">
      <c r="A172" s="34"/>
      <c r="B172" s="35"/>
      <c r="C172" s="205" t="s">
        <v>128</v>
      </c>
      <c r="D172" s="205" t="s">
        <v>187</v>
      </c>
      <c r="E172" s="206" t="s">
        <v>475</v>
      </c>
      <c r="F172" s="207" t="s">
        <v>476</v>
      </c>
      <c r="G172" s="208" t="s">
        <v>435</v>
      </c>
      <c r="H172" s="209">
        <v>1.6930000000000001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6.0999999999999997E-4</v>
      </c>
      <c r="R172" s="215">
        <f>Q172*H172</f>
        <v>1.0327299999999999E-3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1775</v>
      </c>
    </row>
    <row r="173" spans="1:65" s="13" customFormat="1" ht="11.25">
      <c r="B173" s="219"/>
      <c r="C173" s="220"/>
      <c r="D173" s="221" t="s">
        <v>193</v>
      </c>
      <c r="E173" s="222" t="s">
        <v>1</v>
      </c>
      <c r="F173" s="223" t="s">
        <v>424</v>
      </c>
      <c r="G173" s="220"/>
      <c r="H173" s="224">
        <v>1.6930000000000001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32</v>
      </c>
      <c r="AX173" s="13" t="s">
        <v>84</v>
      </c>
      <c r="AY173" s="230" t="s">
        <v>184</v>
      </c>
    </row>
    <row r="174" spans="1:65" s="2" customFormat="1" ht="16.5" customHeight="1">
      <c r="A174" s="34"/>
      <c r="B174" s="35"/>
      <c r="C174" s="205" t="s">
        <v>131</v>
      </c>
      <c r="D174" s="205" t="s">
        <v>187</v>
      </c>
      <c r="E174" s="206" t="s">
        <v>478</v>
      </c>
      <c r="F174" s="207" t="s">
        <v>479</v>
      </c>
      <c r="G174" s="208" t="s">
        <v>243</v>
      </c>
      <c r="H174" s="209">
        <v>0.1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1.06277</v>
      </c>
      <c r="R174" s="215">
        <f>Q174*H174</f>
        <v>0.10627700000000001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1776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481</v>
      </c>
      <c r="G175" s="220"/>
      <c r="H175" s="224">
        <v>0.1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33" customHeight="1">
      <c r="A176" s="34"/>
      <c r="B176" s="35"/>
      <c r="C176" s="205" t="s">
        <v>134</v>
      </c>
      <c r="D176" s="205" t="s">
        <v>187</v>
      </c>
      <c r="E176" s="206" t="s">
        <v>482</v>
      </c>
      <c r="F176" s="207" t="s">
        <v>483</v>
      </c>
      <c r="G176" s="208" t="s">
        <v>340</v>
      </c>
      <c r="H176" s="209">
        <v>39.4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2.0000000000000002E-5</v>
      </c>
      <c r="R176" s="215">
        <f>Q176*H176</f>
        <v>7.8800000000000007E-4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1777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1778</v>
      </c>
      <c r="G177" s="220"/>
      <c r="H177" s="224">
        <v>39.4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21.75" customHeight="1">
      <c r="A178" s="34"/>
      <c r="B178" s="35"/>
      <c r="C178" s="205" t="s">
        <v>268</v>
      </c>
      <c r="D178" s="205" t="s">
        <v>187</v>
      </c>
      <c r="E178" s="206" t="s">
        <v>485</v>
      </c>
      <c r="F178" s="207" t="s">
        <v>486</v>
      </c>
      <c r="G178" s="208" t="s">
        <v>435</v>
      </c>
      <c r="H178" s="209">
        <v>2.73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2.16</v>
      </c>
      <c r="R178" s="215">
        <f>Q178*H178</f>
        <v>5.8968000000000007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191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1779</v>
      </c>
    </row>
    <row r="179" spans="1:65" s="13" customFormat="1" ht="11.25">
      <c r="B179" s="219"/>
      <c r="C179" s="220"/>
      <c r="D179" s="221" t="s">
        <v>193</v>
      </c>
      <c r="E179" s="222" t="s">
        <v>1</v>
      </c>
      <c r="F179" s="223" t="s">
        <v>471</v>
      </c>
      <c r="G179" s="220"/>
      <c r="H179" s="224">
        <v>2.73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32</v>
      </c>
      <c r="AX179" s="13" t="s">
        <v>84</v>
      </c>
      <c r="AY179" s="230" t="s">
        <v>184</v>
      </c>
    </row>
    <row r="180" spans="1:65" s="12" customFormat="1" ht="22.9" customHeight="1">
      <c r="B180" s="189"/>
      <c r="C180" s="190"/>
      <c r="D180" s="191" t="s">
        <v>75</v>
      </c>
      <c r="E180" s="203" t="s">
        <v>224</v>
      </c>
      <c r="F180" s="203" t="s">
        <v>229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SUM(P181:P191)</f>
        <v>0</v>
      </c>
      <c r="Q180" s="197"/>
      <c r="R180" s="198">
        <f>SUM(R181:R191)</f>
        <v>4.6409999999999993E-3</v>
      </c>
      <c r="S180" s="197"/>
      <c r="T180" s="199">
        <f>SUM(T181:T191)</f>
        <v>10.067039999999999</v>
      </c>
      <c r="AR180" s="200" t="s">
        <v>84</v>
      </c>
      <c r="AT180" s="201" t="s">
        <v>75</v>
      </c>
      <c r="AU180" s="201" t="s">
        <v>84</v>
      </c>
      <c r="AY180" s="200" t="s">
        <v>184</v>
      </c>
      <c r="BK180" s="202">
        <f>SUM(BK181:BK191)</f>
        <v>0</v>
      </c>
    </row>
    <row r="181" spans="1:65" s="2" customFormat="1" ht="21.75" customHeight="1">
      <c r="A181" s="34"/>
      <c r="B181" s="35"/>
      <c r="C181" s="205" t="s">
        <v>274</v>
      </c>
      <c r="D181" s="205" t="s">
        <v>187</v>
      </c>
      <c r="E181" s="206" t="s">
        <v>230</v>
      </c>
      <c r="F181" s="207" t="s">
        <v>231</v>
      </c>
      <c r="G181" s="208" t="s">
        <v>190</v>
      </c>
      <c r="H181" s="209">
        <v>27.3</v>
      </c>
      <c r="I181" s="210"/>
      <c r="J181" s="211">
        <f>ROUND(I181*H181,2)</f>
        <v>0</v>
      </c>
      <c r="K181" s="212"/>
      <c r="L181" s="39"/>
      <c r="M181" s="213" t="s">
        <v>1</v>
      </c>
      <c r="N181" s="214" t="s">
        <v>41</v>
      </c>
      <c r="O181" s="71"/>
      <c r="P181" s="215">
        <f>O181*H181</f>
        <v>0</v>
      </c>
      <c r="Q181" s="215">
        <v>1.2999999999999999E-4</v>
      </c>
      <c r="R181" s="215">
        <f>Q181*H181</f>
        <v>3.5489999999999996E-3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191</v>
      </c>
      <c r="AT181" s="217" t="s">
        <v>187</v>
      </c>
      <c r="AU181" s="217" t="s">
        <v>86</v>
      </c>
      <c r="AY181" s="17" t="s">
        <v>184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191</v>
      </c>
      <c r="BM181" s="217" t="s">
        <v>1780</v>
      </c>
    </row>
    <row r="182" spans="1:65" s="13" customFormat="1" ht="11.25">
      <c r="B182" s="219"/>
      <c r="C182" s="220"/>
      <c r="D182" s="221" t="s">
        <v>193</v>
      </c>
      <c r="E182" s="222" t="s">
        <v>1</v>
      </c>
      <c r="F182" s="223" t="s">
        <v>137</v>
      </c>
      <c r="G182" s="220"/>
      <c r="H182" s="224">
        <v>27.3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193</v>
      </c>
      <c r="AU182" s="230" t="s">
        <v>86</v>
      </c>
      <c r="AV182" s="13" t="s">
        <v>86</v>
      </c>
      <c r="AW182" s="13" t="s">
        <v>32</v>
      </c>
      <c r="AX182" s="13" t="s">
        <v>84</v>
      </c>
      <c r="AY182" s="230" t="s">
        <v>184</v>
      </c>
    </row>
    <row r="183" spans="1:65" s="2" customFormat="1" ht="21.75" customHeight="1">
      <c r="A183" s="34"/>
      <c r="B183" s="35"/>
      <c r="C183" s="205" t="s">
        <v>7</v>
      </c>
      <c r="D183" s="205" t="s">
        <v>187</v>
      </c>
      <c r="E183" s="206" t="s">
        <v>233</v>
      </c>
      <c r="F183" s="207" t="s">
        <v>234</v>
      </c>
      <c r="G183" s="208" t="s">
        <v>190</v>
      </c>
      <c r="H183" s="209">
        <v>27.3</v>
      </c>
      <c r="I183" s="210"/>
      <c r="J183" s="211">
        <f>ROUND(I183*H183,2)</f>
        <v>0</v>
      </c>
      <c r="K183" s="212"/>
      <c r="L183" s="39"/>
      <c r="M183" s="213" t="s">
        <v>1</v>
      </c>
      <c r="N183" s="214" t="s">
        <v>41</v>
      </c>
      <c r="O183" s="71"/>
      <c r="P183" s="215">
        <f>O183*H183</f>
        <v>0</v>
      </c>
      <c r="Q183" s="215">
        <v>4.0000000000000003E-5</v>
      </c>
      <c r="R183" s="215">
        <f>Q183*H183</f>
        <v>1.0920000000000001E-3</v>
      </c>
      <c r="S183" s="215">
        <v>0</v>
      </c>
      <c r="T183" s="21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7" t="s">
        <v>191</v>
      </c>
      <c r="AT183" s="217" t="s">
        <v>187</v>
      </c>
      <c r="AU183" s="217" t="s">
        <v>86</v>
      </c>
      <c r="AY183" s="17" t="s">
        <v>184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84</v>
      </c>
      <c r="BK183" s="218">
        <f>ROUND(I183*H183,2)</f>
        <v>0</v>
      </c>
      <c r="BL183" s="17" t="s">
        <v>191</v>
      </c>
      <c r="BM183" s="217" t="s">
        <v>1781</v>
      </c>
    </row>
    <row r="184" spans="1:65" s="13" customFormat="1" ht="11.25">
      <c r="B184" s="219"/>
      <c r="C184" s="220"/>
      <c r="D184" s="221" t="s">
        <v>193</v>
      </c>
      <c r="E184" s="222" t="s">
        <v>1</v>
      </c>
      <c r="F184" s="223" t="s">
        <v>137</v>
      </c>
      <c r="G184" s="220"/>
      <c r="H184" s="224">
        <v>27.3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193</v>
      </c>
      <c r="AU184" s="230" t="s">
        <v>86</v>
      </c>
      <c r="AV184" s="13" t="s">
        <v>86</v>
      </c>
      <c r="AW184" s="13" t="s">
        <v>32</v>
      </c>
      <c r="AX184" s="13" t="s">
        <v>84</v>
      </c>
      <c r="AY184" s="230" t="s">
        <v>184</v>
      </c>
    </row>
    <row r="185" spans="1:65" s="2" customFormat="1" ht="16.5" customHeight="1">
      <c r="A185" s="34"/>
      <c r="B185" s="35"/>
      <c r="C185" s="205" t="s">
        <v>282</v>
      </c>
      <c r="D185" s="205" t="s">
        <v>187</v>
      </c>
      <c r="E185" s="206" t="s">
        <v>1782</v>
      </c>
      <c r="F185" s="207" t="s">
        <v>1783</v>
      </c>
      <c r="G185" s="208" t="s">
        <v>190</v>
      </c>
      <c r="H185" s="209">
        <v>0.12</v>
      </c>
      <c r="I185" s="210"/>
      <c r="J185" s="211">
        <f>ROUND(I185*H185,2)</f>
        <v>0</v>
      </c>
      <c r="K185" s="212"/>
      <c r="L185" s="39"/>
      <c r="M185" s="213" t="s">
        <v>1</v>
      </c>
      <c r="N185" s="214" t="s">
        <v>41</v>
      </c>
      <c r="O185" s="71"/>
      <c r="P185" s="215">
        <f>O185*H185</f>
        <v>0</v>
      </c>
      <c r="Q185" s="215">
        <v>0</v>
      </c>
      <c r="R185" s="215">
        <f>Q185*H185</f>
        <v>0</v>
      </c>
      <c r="S185" s="215">
        <v>0.11700000000000001</v>
      </c>
      <c r="T185" s="216">
        <f>S185*H185</f>
        <v>1.404E-2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191</v>
      </c>
      <c r="AT185" s="217" t="s">
        <v>187</v>
      </c>
      <c r="AU185" s="217" t="s">
        <v>86</v>
      </c>
      <c r="AY185" s="17" t="s">
        <v>184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191</v>
      </c>
      <c r="BM185" s="217" t="s">
        <v>1784</v>
      </c>
    </row>
    <row r="186" spans="1:65" s="13" customFormat="1" ht="11.25">
      <c r="B186" s="219"/>
      <c r="C186" s="220"/>
      <c r="D186" s="221" t="s">
        <v>193</v>
      </c>
      <c r="E186" s="222" t="s">
        <v>1</v>
      </c>
      <c r="F186" s="223" t="s">
        <v>1785</v>
      </c>
      <c r="G186" s="220"/>
      <c r="H186" s="224">
        <v>0.12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193</v>
      </c>
      <c r="AU186" s="230" t="s">
        <v>86</v>
      </c>
      <c r="AV186" s="13" t="s">
        <v>86</v>
      </c>
      <c r="AW186" s="13" t="s">
        <v>32</v>
      </c>
      <c r="AX186" s="13" t="s">
        <v>84</v>
      </c>
      <c r="AY186" s="230" t="s">
        <v>184</v>
      </c>
    </row>
    <row r="187" spans="1:65" s="2" customFormat="1" ht="33" customHeight="1">
      <c r="A187" s="34"/>
      <c r="B187" s="35"/>
      <c r="C187" s="205" t="s">
        <v>288</v>
      </c>
      <c r="D187" s="205" t="s">
        <v>187</v>
      </c>
      <c r="E187" s="206" t="s">
        <v>492</v>
      </c>
      <c r="F187" s="207" t="s">
        <v>493</v>
      </c>
      <c r="G187" s="208" t="s">
        <v>435</v>
      </c>
      <c r="H187" s="209">
        <v>2.73</v>
      </c>
      <c r="I187" s="210"/>
      <c r="J187" s="211">
        <f>ROUND(I187*H187,2)</f>
        <v>0</v>
      </c>
      <c r="K187" s="212"/>
      <c r="L187" s="39"/>
      <c r="M187" s="213" t="s">
        <v>1</v>
      </c>
      <c r="N187" s="214" t="s">
        <v>41</v>
      </c>
      <c r="O187" s="71"/>
      <c r="P187" s="215">
        <f>O187*H187</f>
        <v>0</v>
      </c>
      <c r="Q187" s="215">
        <v>0</v>
      </c>
      <c r="R187" s="215">
        <f>Q187*H187</f>
        <v>0</v>
      </c>
      <c r="S187" s="215">
        <v>2.2000000000000002</v>
      </c>
      <c r="T187" s="216">
        <f>S187*H187</f>
        <v>6.0060000000000002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191</v>
      </c>
      <c r="AT187" s="217" t="s">
        <v>187</v>
      </c>
      <c r="AU187" s="217" t="s">
        <v>86</v>
      </c>
      <c r="AY187" s="17" t="s">
        <v>184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191</v>
      </c>
      <c r="BM187" s="217" t="s">
        <v>1786</v>
      </c>
    </row>
    <row r="188" spans="1:65" s="13" customFormat="1" ht="11.25">
      <c r="B188" s="219"/>
      <c r="C188" s="220"/>
      <c r="D188" s="221" t="s">
        <v>193</v>
      </c>
      <c r="E188" s="222" t="s">
        <v>1</v>
      </c>
      <c r="F188" s="223" t="s">
        <v>471</v>
      </c>
      <c r="G188" s="220"/>
      <c r="H188" s="224">
        <v>2.73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193</v>
      </c>
      <c r="AU188" s="230" t="s">
        <v>86</v>
      </c>
      <c r="AV188" s="13" t="s">
        <v>86</v>
      </c>
      <c r="AW188" s="13" t="s">
        <v>32</v>
      </c>
      <c r="AX188" s="13" t="s">
        <v>84</v>
      </c>
      <c r="AY188" s="230" t="s">
        <v>184</v>
      </c>
    </row>
    <row r="189" spans="1:65" s="2" customFormat="1" ht="21.75" customHeight="1">
      <c r="A189" s="34"/>
      <c r="B189" s="35"/>
      <c r="C189" s="205" t="s">
        <v>292</v>
      </c>
      <c r="D189" s="205" t="s">
        <v>187</v>
      </c>
      <c r="E189" s="206" t="s">
        <v>495</v>
      </c>
      <c r="F189" s="207" t="s">
        <v>496</v>
      </c>
      <c r="G189" s="208" t="s">
        <v>435</v>
      </c>
      <c r="H189" s="209">
        <v>2.73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1.4</v>
      </c>
      <c r="T189" s="216">
        <f>S189*H189</f>
        <v>3.8219999999999996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191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191</v>
      </c>
      <c r="BM189" s="217" t="s">
        <v>1787</v>
      </c>
    </row>
    <row r="190" spans="1:65" s="13" customFormat="1" ht="11.25">
      <c r="B190" s="219"/>
      <c r="C190" s="220"/>
      <c r="D190" s="221" t="s">
        <v>193</v>
      </c>
      <c r="E190" s="222" t="s">
        <v>1</v>
      </c>
      <c r="F190" s="223" t="s">
        <v>471</v>
      </c>
      <c r="G190" s="220"/>
      <c r="H190" s="224">
        <v>2.73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21.75" customHeight="1">
      <c r="A191" s="34"/>
      <c r="B191" s="35"/>
      <c r="C191" s="205" t="s">
        <v>296</v>
      </c>
      <c r="D191" s="205" t="s">
        <v>187</v>
      </c>
      <c r="E191" s="206" t="s">
        <v>1788</v>
      </c>
      <c r="F191" s="207" t="s">
        <v>1789</v>
      </c>
      <c r="G191" s="208" t="s">
        <v>222</v>
      </c>
      <c r="H191" s="209">
        <v>9</v>
      </c>
      <c r="I191" s="210"/>
      <c r="J191" s="211">
        <f>ROUND(I191*H191,2)</f>
        <v>0</v>
      </c>
      <c r="K191" s="212"/>
      <c r="L191" s="39"/>
      <c r="M191" s="213" t="s">
        <v>1</v>
      </c>
      <c r="N191" s="214" t="s">
        <v>41</v>
      </c>
      <c r="O191" s="71"/>
      <c r="P191" s="215">
        <f>O191*H191</f>
        <v>0</v>
      </c>
      <c r="Q191" s="215">
        <v>0</v>
      </c>
      <c r="R191" s="215">
        <f>Q191*H191</f>
        <v>0</v>
      </c>
      <c r="S191" s="215">
        <v>2.5000000000000001E-2</v>
      </c>
      <c r="T191" s="216">
        <f>S191*H191</f>
        <v>0.22500000000000001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191</v>
      </c>
      <c r="AT191" s="217" t="s">
        <v>187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191</v>
      </c>
      <c r="BM191" s="217" t="s">
        <v>1790</v>
      </c>
    </row>
    <row r="192" spans="1:65" s="12" customFormat="1" ht="22.9" customHeight="1">
      <c r="B192" s="189"/>
      <c r="C192" s="190"/>
      <c r="D192" s="191" t="s">
        <v>75</v>
      </c>
      <c r="E192" s="203" t="s">
        <v>239</v>
      </c>
      <c r="F192" s="203" t="s">
        <v>240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SUM(P193:P207)</f>
        <v>0</v>
      </c>
      <c r="Q192" s="197"/>
      <c r="R192" s="198">
        <f>SUM(R193:R207)</f>
        <v>0</v>
      </c>
      <c r="S192" s="197"/>
      <c r="T192" s="199">
        <f>SUM(T193:T207)</f>
        <v>0</v>
      </c>
      <c r="AR192" s="200" t="s">
        <v>84</v>
      </c>
      <c r="AT192" s="201" t="s">
        <v>75</v>
      </c>
      <c r="AU192" s="201" t="s">
        <v>84</v>
      </c>
      <c r="AY192" s="200" t="s">
        <v>184</v>
      </c>
      <c r="BK192" s="202">
        <f>SUM(BK193:BK207)</f>
        <v>0</v>
      </c>
    </row>
    <row r="193" spans="1:65" s="2" customFormat="1" ht="16.5" customHeight="1">
      <c r="A193" s="34"/>
      <c r="B193" s="35"/>
      <c r="C193" s="205" t="s">
        <v>300</v>
      </c>
      <c r="D193" s="205" t="s">
        <v>187</v>
      </c>
      <c r="E193" s="206" t="s">
        <v>241</v>
      </c>
      <c r="F193" s="207" t="s">
        <v>242</v>
      </c>
      <c r="G193" s="208" t="s">
        <v>243</v>
      </c>
      <c r="H193" s="209">
        <v>11.722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191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191</v>
      </c>
      <c r="BM193" s="217" t="s">
        <v>1791</v>
      </c>
    </row>
    <row r="194" spans="1:65" s="2" customFormat="1" ht="16.5" customHeight="1">
      <c r="A194" s="34"/>
      <c r="B194" s="35"/>
      <c r="C194" s="205" t="s">
        <v>304</v>
      </c>
      <c r="D194" s="205" t="s">
        <v>187</v>
      </c>
      <c r="E194" s="206" t="s">
        <v>505</v>
      </c>
      <c r="F194" s="207" t="s">
        <v>246</v>
      </c>
      <c r="G194" s="208" t="s">
        <v>243</v>
      </c>
      <c r="H194" s="209">
        <v>11.722</v>
      </c>
      <c r="I194" s="210"/>
      <c r="J194" s="211">
        <f>ROUND(I194*H194,2)</f>
        <v>0</v>
      </c>
      <c r="K194" s="212"/>
      <c r="L194" s="39"/>
      <c r="M194" s="213" t="s">
        <v>1</v>
      </c>
      <c r="N194" s="214" t="s">
        <v>41</v>
      </c>
      <c r="O194" s="71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7" t="s">
        <v>191</v>
      </c>
      <c r="AT194" s="217" t="s">
        <v>187</v>
      </c>
      <c r="AU194" s="217" t="s">
        <v>86</v>
      </c>
      <c r="AY194" s="17" t="s">
        <v>184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191</v>
      </c>
      <c r="BM194" s="217" t="s">
        <v>1792</v>
      </c>
    </row>
    <row r="195" spans="1:65" s="2" customFormat="1" ht="21.75" customHeight="1">
      <c r="A195" s="34"/>
      <c r="B195" s="35"/>
      <c r="C195" s="205" t="s">
        <v>308</v>
      </c>
      <c r="D195" s="205" t="s">
        <v>187</v>
      </c>
      <c r="E195" s="206" t="s">
        <v>248</v>
      </c>
      <c r="F195" s="207" t="s">
        <v>249</v>
      </c>
      <c r="G195" s="208" t="s">
        <v>243</v>
      </c>
      <c r="H195" s="209">
        <v>11.722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191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191</v>
      </c>
      <c r="BM195" s="217" t="s">
        <v>1793</v>
      </c>
    </row>
    <row r="196" spans="1:65" s="2" customFormat="1" ht="21.75" customHeight="1">
      <c r="A196" s="34"/>
      <c r="B196" s="35"/>
      <c r="C196" s="205" t="s">
        <v>312</v>
      </c>
      <c r="D196" s="205" t="s">
        <v>187</v>
      </c>
      <c r="E196" s="206" t="s">
        <v>251</v>
      </c>
      <c r="F196" s="207" t="s">
        <v>252</v>
      </c>
      <c r="G196" s="208" t="s">
        <v>243</v>
      </c>
      <c r="H196" s="209">
        <v>105.498</v>
      </c>
      <c r="I196" s="210"/>
      <c r="J196" s="211">
        <f>ROUND(I196*H196,2)</f>
        <v>0</v>
      </c>
      <c r="K196" s="212"/>
      <c r="L196" s="39"/>
      <c r="M196" s="213" t="s">
        <v>1</v>
      </c>
      <c r="N196" s="214" t="s">
        <v>41</v>
      </c>
      <c r="O196" s="71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7" t="s">
        <v>191</v>
      </c>
      <c r="AT196" s="217" t="s">
        <v>187</v>
      </c>
      <c r="AU196" s="217" t="s">
        <v>86</v>
      </c>
      <c r="AY196" s="17" t="s">
        <v>184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191</v>
      </c>
      <c r="BM196" s="217" t="s">
        <v>1794</v>
      </c>
    </row>
    <row r="197" spans="1:65" s="13" customFormat="1" ht="11.25">
      <c r="B197" s="219"/>
      <c r="C197" s="220"/>
      <c r="D197" s="221" t="s">
        <v>193</v>
      </c>
      <c r="E197" s="220"/>
      <c r="F197" s="223" t="s">
        <v>1795</v>
      </c>
      <c r="G197" s="220"/>
      <c r="H197" s="224">
        <v>105.498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193</v>
      </c>
      <c r="AU197" s="230" t="s">
        <v>86</v>
      </c>
      <c r="AV197" s="13" t="s">
        <v>86</v>
      </c>
      <c r="AW197" s="13" t="s">
        <v>4</v>
      </c>
      <c r="AX197" s="13" t="s">
        <v>84</v>
      </c>
      <c r="AY197" s="230" t="s">
        <v>184</v>
      </c>
    </row>
    <row r="198" spans="1:65" s="2" customFormat="1" ht="21.75" customHeight="1">
      <c r="A198" s="34"/>
      <c r="B198" s="35"/>
      <c r="C198" s="205" t="s">
        <v>318</v>
      </c>
      <c r="D198" s="205" t="s">
        <v>187</v>
      </c>
      <c r="E198" s="206" t="s">
        <v>510</v>
      </c>
      <c r="F198" s="207" t="s">
        <v>511</v>
      </c>
      <c r="G198" s="208" t="s">
        <v>243</v>
      </c>
      <c r="H198" s="209">
        <v>6.0060000000000002</v>
      </c>
      <c r="I198" s="210"/>
      <c r="J198" s="211">
        <f>ROUND(I198*H198,2)</f>
        <v>0</v>
      </c>
      <c r="K198" s="212"/>
      <c r="L198" s="39"/>
      <c r="M198" s="213" t="s">
        <v>1</v>
      </c>
      <c r="N198" s="214" t="s">
        <v>41</v>
      </c>
      <c r="O198" s="71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7" t="s">
        <v>191</v>
      </c>
      <c r="AT198" s="217" t="s">
        <v>187</v>
      </c>
      <c r="AU198" s="217" t="s">
        <v>86</v>
      </c>
      <c r="AY198" s="17" t="s">
        <v>184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191</v>
      </c>
      <c r="BM198" s="217" t="s">
        <v>1796</v>
      </c>
    </row>
    <row r="199" spans="1:65" s="13" customFormat="1" ht="11.25">
      <c r="B199" s="219"/>
      <c r="C199" s="220"/>
      <c r="D199" s="221" t="s">
        <v>193</v>
      </c>
      <c r="E199" s="222" t="s">
        <v>1</v>
      </c>
      <c r="F199" s="223" t="s">
        <v>1797</v>
      </c>
      <c r="G199" s="220"/>
      <c r="H199" s="224">
        <v>6.0060000000000002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193</v>
      </c>
      <c r="AU199" s="230" t="s">
        <v>86</v>
      </c>
      <c r="AV199" s="13" t="s">
        <v>86</v>
      </c>
      <c r="AW199" s="13" t="s">
        <v>32</v>
      </c>
      <c r="AX199" s="13" t="s">
        <v>84</v>
      </c>
      <c r="AY199" s="230" t="s">
        <v>184</v>
      </c>
    </row>
    <row r="200" spans="1:65" s="2" customFormat="1" ht="21.75" customHeight="1">
      <c r="A200" s="34"/>
      <c r="B200" s="35"/>
      <c r="C200" s="205" t="s">
        <v>323</v>
      </c>
      <c r="D200" s="205" t="s">
        <v>187</v>
      </c>
      <c r="E200" s="206" t="s">
        <v>763</v>
      </c>
      <c r="F200" s="207" t="s">
        <v>764</v>
      </c>
      <c r="G200" s="208" t="s">
        <v>243</v>
      </c>
      <c r="H200" s="209">
        <v>1.4E-2</v>
      </c>
      <c r="I200" s="210"/>
      <c r="J200" s="211">
        <f>ROUND(I200*H200,2)</f>
        <v>0</v>
      </c>
      <c r="K200" s="212"/>
      <c r="L200" s="39"/>
      <c r="M200" s="213" t="s">
        <v>1</v>
      </c>
      <c r="N200" s="214" t="s">
        <v>41</v>
      </c>
      <c r="O200" s="71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7" t="s">
        <v>191</v>
      </c>
      <c r="AT200" s="217" t="s">
        <v>187</v>
      </c>
      <c r="AU200" s="217" t="s">
        <v>86</v>
      </c>
      <c r="AY200" s="17" t="s">
        <v>184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191</v>
      </c>
      <c r="BM200" s="217" t="s">
        <v>1798</v>
      </c>
    </row>
    <row r="201" spans="1:65" s="13" customFormat="1" ht="11.25">
      <c r="B201" s="219"/>
      <c r="C201" s="220"/>
      <c r="D201" s="221" t="s">
        <v>193</v>
      </c>
      <c r="E201" s="222" t="s">
        <v>1</v>
      </c>
      <c r="F201" s="223" t="s">
        <v>1799</v>
      </c>
      <c r="G201" s="220"/>
      <c r="H201" s="224">
        <v>1.4E-2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193</v>
      </c>
      <c r="AU201" s="230" t="s">
        <v>86</v>
      </c>
      <c r="AV201" s="13" t="s">
        <v>86</v>
      </c>
      <c r="AW201" s="13" t="s">
        <v>32</v>
      </c>
      <c r="AX201" s="13" t="s">
        <v>84</v>
      </c>
      <c r="AY201" s="230" t="s">
        <v>184</v>
      </c>
    </row>
    <row r="202" spans="1:65" s="2" customFormat="1" ht="21.75" customHeight="1">
      <c r="A202" s="34"/>
      <c r="B202" s="35"/>
      <c r="C202" s="205" t="s">
        <v>280</v>
      </c>
      <c r="D202" s="205" t="s">
        <v>187</v>
      </c>
      <c r="E202" s="206" t="s">
        <v>255</v>
      </c>
      <c r="F202" s="207" t="s">
        <v>256</v>
      </c>
      <c r="G202" s="208" t="s">
        <v>243</v>
      </c>
      <c r="H202" s="209">
        <v>0.22600000000000001</v>
      </c>
      <c r="I202" s="210"/>
      <c r="J202" s="211">
        <f>ROUND(I202*H202,2)</f>
        <v>0</v>
      </c>
      <c r="K202" s="212"/>
      <c r="L202" s="39"/>
      <c r="M202" s="213" t="s">
        <v>1</v>
      </c>
      <c r="N202" s="214" t="s">
        <v>41</v>
      </c>
      <c r="O202" s="71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7" t="s">
        <v>191</v>
      </c>
      <c r="AT202" s="217" t="s">
        <v>187</v>
      </c>
      <c r="AU202" s="217" t="s">
        <v>86</v>
      </c>
      <c r="AY202" s="17" t="s">
        <v>184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191</v>
      </c>
      <c r="BM202" s="217" t="s">
        <v>1800</v>
      </c>
    </row>
    <row r="203" spans="1:65" s="13" customFormat="1" ht="11.25">
      <c r="B203" s="219"/>
      <c r="C203" s="220"/>
      <c r="D203" s="221" t="s">
        <v>193</v>
      </c>
      <c r="E203" s="222" t="s">
        <v>1</v>
      </c>
      <c r="F203" s="223" t="s">
        <v>1801</v>
      </c>
      <c r="G203" s="220"/>
      <c r="H203" s="224">
        <v>0.22600000000000001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193</v>
      </c>
      <c r="AU203" s="230" t="s">
        <v>86</v>
      </c>
      <c r="AV203" s="13" t="s">
        <v>86</v>
      </c>
      <c r="AW203" s="13" t="s">
        <v>32</v>
      </c>
      <c r="AX203" s="13" t="s">
        <v>84</v>
      </c>
      <c r="AY203" s="230" t="s">
        <v>184</v>
      </c>
    </row>
    <row r="204" spans="1:65" s="2" customFormat="1" ht="21.75" customHeight="1">
      <c r="A204" s="34"/>
      <c r="B204" s="35"/>
      <c r="C204" s="205" t="s">
        <v>331</v>
      </c>
      <c r="D204" s="205" t="s">
        <v>187</v>
      </c>
      <c r="E204" s="206" t="s">
        <v>516</v>
      </c>
      <c r="F204" s="207" t="s">
        <v>517</v>
      </c>
      <c r="G204" s="208" t="s">
        <v>243</v>
      </c>
      <c r="H204" s="209">
        <v>3.8220000000000001</v>
      </c>
      <c r="I204" s="210"/>
      <c r="J204" s="211">
        <f>ROUND(I204*H204,2)</f>
        <v>0</v>
      </c>
      <c r="K204" s="212"/>
      <c r="L204" s="39"/>
      <c r="M204" s="213" t="s">
        <v>1</v>
      </c>
      <c r="N204" s="214" t="s">
        <v>41</v>
      </c>
      <c r="O204" s="71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7" t="s">
        <v>191</v>
      </c>
      <c r="AT204" s="217" t="s">
        <v>187</v>
      </c>
      <c r="AU204" s="217" t="s">
        <v>86</v>
      </c>
      <c r="AY204" s="17" t="s">
        <v>184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84</v>
      </c>
      <c r="BK204" s="218">
        <f>ROUND(I204*H204,2)</f>
        <v>0</v>
      </c>
      <c r="BL204" s="17" t="s">
        <v>191</v>
      </c>
      <c r="BM204" s="217" t="s">
        <v>1802</v>
      </c>
    </row>
    <row r="205" spans="1:65" s="13" customFormat="1" ht="11.25">
      <c r="B205" s="219"/>
      <c r="C205" s="220"/>
      <c r="D205" s="221" t="s">
        <v>193</v>
      </c>
      <c r="E205" s="222" t="s">
        <v>1</v>
      </c>
      <c r="F205" s="223" t="s">
        <v>1803</v>
      </c>
      <c r="G205" s="220"/>
      <c r="H205" s="224">
        <v>3.8220000000000001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193</v>
      </c>
      <c r="AU205" s="230" t="s">
        <v>86</v>
      </c>
      <c r="AV205" s="13" t="s">
        <v>86</v>
      </c>
      <c r="AW205" s="13" t="s">
        <v>32</v>
      </c>
      <c r="AX205" s="13" t="s">
        <v>84</v>
      </c>
      <c r="AY205" s="230" t="s">
        <v>184</v>
      </c>
    </row>
    <row r="206" spans="1:65" s="2" customFormat="1" ht="21.75" customHeight="1">
      <c r="A206" s="34"/>
      <c r="B206" s="35"/>
      <c r="C206" s="205" t="s">
        <v>337</v>
      </c>
      <c r="D206" s="205" t="s">
        <v>187</v>
      </c>
      <c r="E206" s="206" t="s">
        <v>520</v>
      </c>
      <c r="F206" s="207" t="s">
        <v>521</v>
      </c>
      <c r="G206" s="208" t="s">
        <v>243</v>
      </c>
      <c r="H206" s="209">
        <v>1.6539999999999999</v>
      </c>
      <c r="I206" s="210"/>
      <c r="J206" s="211">
        <f>ROUND(I206*H206,2)</f>
        <v>0</v>
      </c>
      <c r="K206" s="212"/>
      <c r="L206" s="39"/>
      <c r="M206" s="213" t="s">
        <v>1</v>
      </c>
      <c r="N206" s="214" t="s">
        <v>41</v>
      </c>
      <c r="O206" s="71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7" t="s">
        <v>191</v>
      </c>
      <c r="AT206" s="217" t="s">
        <v>187</v>
      </c>
      <c r="AU206" s="217" t="s">
        <v>86</v>
      </c>
      <c r="AY206" s="17" t="s">
        <v>184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191</v>
      </c>
      <c r="BM206" s="217" t="s">
        <v>1804</v>
      </c>
    </row>
    <row r="207" spans="1:65" s="13" customFormat="1" ht="11.25">
      <c r="B207" s="219"/>
      <c r="C207" s="220"/>
      <c r="D207" s="221" t="s">
        <v>193</v>
      </c>
      <c r="E207" s="222" t="s">
        <v>1</v>
      </c>
      <c r="F207" s="223" t="s">
        <v>1805</v>
      </c>
      <c r="G207" s="220"/>
      <c r="H207" s="224">
        <v>1.6539999999999999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193</v>
      </c>
      <c r="AU207" s="230" t="s">
        <v>86</v>
      </c>
      <c r="AV207" s="13" t="s">
        <v>86</v>
      </c>
      <c r="AW207" s="13" t="s">
        <v>32</v>
      </c>
      <c r="AX207" s="13" t="s">
        <v>84</v>
      </c>
      <c r="AY207" s="230" t="s">
        <v>184</v>
      </c>
    </row>
    <row r="208" spans="1:65" s="12" customFormat="1" ht="22.9" customHeight="1">
      <c r="B208" s="189"/>
      <c r="C208" s="190"/>
      <c r="D208" s="191" t="s">
        <v>75</v>
      </c>
      <c r="E208" s="203" t="s">
        <v>259</v>
      </c>
      <c r="F208" s="203" t="s">
        <v>260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P209</f>
        <v>0</v>
      </c>
      <c r="Q208" s="197"/>
      <c r="R208" s="198">
        <f>R209</f>
        <v>0</v>
      </c>
      <c r="S208" s="197"/>
      <c r="T208" s="199">
        <f>T209</f>
        <v>0</v>
      </c>
      <c r="AR208" s="200" t="s">
        <v>84</v>
      </c>
      <c r="AT208" s="201" t="s">
        <v>75</v>
      </c>
      <c r="AU208" s="201" t="s">
        <v>84</v>
      </c>
      <c r="AY208" s="200" t="s">
        <v>184</v>
      </c>
      <c r="BK208" s="202">
        <f>BK209</f>
        <v>0</v>
      </c>
    </row>
    <row r="209" spans="1:65" s="2" customFormat="1" ht="16.5" customHeight="1">
      <c r="A209" s="34"/>
      <c r="B209" s="35"/>
      <c r="C209" s="205" t="s">
        <v>343</v>
      </c>
      <c r="D209" s="205" t="s">
        <v>187</v>
      </c>
      <c r="E209" s="206" t="s">
        <v>261</v>
      </c>
      <c r="F209" s="207" t="s">
        <v>262</v>
      </c>
      <c r="G209" s="208" t="s">
        <v>243</v>
      </c>
      <c r="H209" s="209">
        <v>16.786999999999999</v>
      </c>
      <c r="I209" s="210"/>
      <c r="J209" s="211">
        <f>ROUND(I209*H209,2)</f>
        <v>0</v>
      </c>
      <c r="K209" s="212"/>
      <c r="L209" s="39"/>
      <c r="M209" s="213" t="s">
        <v>1</v>
      </c>
      <c r="N209" s="214" t="s">
        <v>41</v>
      </c>
      <c r="O209" s="71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7" t="s">
        <v>191</v>
      </c>
      <c r="AT209" s="217" t="s">
        <v>187</v>
      </c>
      <c r="AU209" s="217" t="s">
        <v>86</v>
      </c>
      <c r="AY209" s="17" t="s">
        <v>184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84</v>
      </c>
      <c r="BK209" s="218">
        <f>ROUND(I209*H209,2)</f>
        <v>0</v>
      </c>
      <c r="BL209" s="17" t="s">
        <v>191</v>
      </c>
      <c r="BM209" s="217" t="s">
        <v>1806</v>
      </c>
    </row>
    <row r="210" spans="1:65" s="12" customFormat="1" ht="25.9" customHeight="1">
      <c r="B210" s="189"/>
      <c r="C210" s="190"/>
      <c r="D210" s="191" t="s">
        <v>75</v>
      </c>
      <c r="E210" s="192" t="s">
        <v>264</v>
      </c>
      <c r="F210" s="192" t="s">
        <v>265</v>
      </c>
      <c r="G210" s="190"/>
      <c r="H210" s="190"/>
      <c r="I210" s="193"/>
      <c r="J210" s="194">
        <f>BK210</f>
        <v>0</v>
      </c>
      <c r="K210" s="190"/>
      <c r="L210" s="195"/>
      <c r="M210" s="196"/>
      <c r="N210" s="197"/>
      <c r="O210" s="197"/>
      <c r="P210" s="198">
        <f>P211+P231+P243+P247+P257+P261+P278+P289</f>
        <v>0</v>
      </c>
      <c r="Q210" s="197"/>
      <c r="R210" s="198">
        <f>R211+R231+R243+R247+R257+R261+R278+R289</f>
        <v>1.2771611</v>
      </c>
      <c r="S210" s="197"/>
      <c r="T210" s="199">
        <f>T211+T231+T243+T247+T257+T261+T278+T289</f>
        <v>1.6544990000000002</v>
      </c>
      <c r="AR210" s="200" t="s">
        <v>86</v>
      </c>
      <c r="AT210" s="201" t="s">
        <v>75</v>
      </c>
      <c r="AU210" s="201" t="s">
        <v>76</v>
      </c>
      <c r="AY210" s="200" t="s">
        <v>184</v>
      </c>
      <c r="BK210" s="202">
        <f>BK211+BK231+BK243+BK247+BK257+BK261+BK278+BK289</f>
        <v>0</v>
      </c>
    </row>
    <row r="211" spans="1:65" s="12" customFormat="1" ht="22.9" customHeight="1">
      <c r="B211" s="189"/>
      <c r="C211" s="190"/>
      <c r="D211" s="191" t="s">
        <v>75</v>
      </c>
      <c r="E211" s="203" t="s">
        <v>525</v>
      </c>
      <c r="F211" s="203" t="s">
        <v>526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SUM(P212:P230)</f>
        <v>0</v>
      </c>
      <c r="Q211" s="197"/>
      <c r="R211" s="198">
        <f>SUM(R212:R230)</f>
        <v>0.22841429999999999</v>
      </c>
      <c r="S211" s="197"/>
      <c r="T211" s="199">
        <f>SUM(T212:T230)</f>
        <v>0.10920000000000001</v>
      </c>
      <c r="AR211" s="200" t="s">
        <v>86</v>
      </c>
      <c r="AT211" s="201" t="s">
        <v>75</v>
      </c>
      <c r="AU211" s="201" t="s">
        <v>84</v>
      </c>
      <c r="AY211" s="200" t="s">
        <v>184</v>
      </c>
      <c r="BK211" s="202">
        <f>SUM(BK212:BK230)</f>
        <v>0</v>
      </c>
    </row>
    <row r="212" spans="1:65" s="2" customFormat="1" ht="21.75" customHeight="1">
      <c r="A212" s="34"/>
      <c r="B212" s="35"/>
      <c r="C212" s="205" t="s">
        <v>347</v>
      </c>
      <c r="D212" s="205" t="s">
        <v>187</v>
      </c>
      <c r="E212" s="206" t="s">
        <v>527</v>
      </c>
      <c r="F212" s="207" t="s">
        <v>528</v>
      </c>
      <c r="G212" s="208" t="s">
        <v>190</v>
      </c>
      <c r="H212" s="209">
        <v>27.3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128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128</v>
      </c>
      <c r="BM212" s="217" t="s">
        <v>1807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137</v>
      </c>
      <c r="G213" s="220"/>
      <c r="H213" s="224">
        <v>27.3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84</v>
      </c>
      <c r="AY213" s="230" t="s">
        <v>184</v>
      </c>
    </row>
    <row r="214" spans="1:65" s="2" customFormat="1" ht="16.5" customHeight="1">
      <c r="A214" s="34"/>
      <c r="B214" s="35"/>
      <c r="C214" s="231" t="s">
        <v>352</v>
      </c>
      <c r="D214" s="231" t="s">
        <v>225</v>
      </c>
      <c r="E214" s="232" t="s">
        <v>530</v>
      </c>
      <c r="F214" s="233" t="s">
        <v>531</v>
      </c>
      <c r="G214" s="234" t="s">
        <v>243</v>
      </c>
      <c r="H214" s="235">
        <v>8.0000000000000002E-3</v>
      </c>
      <c r="I214" s="236"/>
      <c r="J214" s="237">
        <f>ROUND(I214*H214,2)</f>
        <v>0</v>
      </c>
      <c r="K214" s="238"/>
      <c r="L214" s="239"/>
      <c r="M214" s="240" t="s">
        <v>1</v>
      </c>
      <c r="N214" s="241" t="s">
        <v>41</v>
      </c>
      <c r="O214" s="71"/>
      <c r="P214" s="215">
        <f>O214*H214</f>
        <v>0</v>
      </c>
      <c r="Q214" s="215">
        <v>1</v>
      </c>
      <c r="R214" s="215">
        <f>Q214*H214</f>
        <v>8.0000000000000002E-3</v>
      </c>
      <c r="S214" s="215">
        <v>0</v>
      </c>
      <c r="T214" s="21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7" t="s">
        <v>280</v>
      </c>
      <c r="AT214" s="217" t="s">
        <v>225</v>
      </c>
      <c r="AU214" s="217" t="s">
        <v>86</v>
      </c>
      <c r="AY214" s="17" t="s">
        <v>184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128</v>
      </c>
      <c r="BM214" s="217" t="s">
        <v>1808</v>
      </c>
    </row>
    <row r="215" spans="1:65" s="13" customFormat="1" ht="11.25">
      <c r="B215" s="219"/>
      <c r="C215" s="220"/>
      <c r="D215" s="221" t="s">
        <v>193</v>
      </c>
      <c r="E215" s="220"/>
      <c r="F215" s="223" t="s">
        <v>1809</v>
      </c>
      <c r="G215" s="220"/>
      <c r="H215" s="224">
        <v>8.0000000000000002E-3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193</v>
      </c>
      <c r="AU215" s="230" t="s">
        <v>86</v>
      </c>
      <c r="AV215" s="13" t="s">
        <v>86</v>
      </c>
      <c r="AW215" s="13" t="s">
        <v>4</v>
      </c>
      <c r="AX215" s="13" t="s">
        <v>84</v>
      </c>
      <c r="AY215" s="230" t="s">
        <v>184</v>
      </c>
    </row>
    <row r="216" spans="1:65" s="2" customFormat="1" ht="21.75" customHeight="1">
      <c r="A216" s="34"/>
      <c r="B216" s="35"/>
      <c r="C216" s="205" t="s">
        <v>357</v>
      </c>
      <c r="D216" s="205" t="s">
        <v>187</v>
      </c>
      <c r="E216" s="206" t="s">
        <v>534</v>
      </c>
      <c r="F216" s="207" t="s">
        <v>535</v>
      </c>
      <c r="G216" s="208" t="s">
        <v>190</v>
      </c>
      <c r="H216" s="209">
        <v>6.08</v>
      </c>
      <c r="I216" s="210"/>
      <c r="J216" s="211">
        <f>ROUND(I216*H216,2)</f>
        <v>0</v>
      </c>
      <c r="K216" s="212"/>
      <c r="L216" s="39"/>
      <c r="M216" s="213" t="s">
        <v>1</v>
      </c>
      <c r="N216" s="214" t="s">
        <v>41</v>
      </c>
      <c r="O216" s="71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7" t="s">
        <v>128</v>
      </c>
      <c r="AT216" s="217" t="s">
        <v>187</v>
      </c>
      <c r="AU216" s="217" t="s">
        <v>86</v>
      </c>
      <c r="AY216" s="17" t="s">
        <v>184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84</v>
      </c>
      <c r="BK216" s="218">
        <f>ROUND(I216*H216,2)</f>
        <v>0</v>
      </c>
      <c r="BL216" s="17" t="s">
        <v>128</v>
      </c>
      <c r="BM216" s="217" t="s">
        <v>1810</v>
      </c>
    </row>
    <row r="217" spans="1:65" s="13" customFormat="1" ht="11.25">
      <c r="B217" s="219"/>
      <c r="C217" s="220"/>
      <c r="D217" s="221" t="s">
        <v>193</v>
      </c>
      <c r="E217" s="222" t="s">
        <v>1</v>
      </c>
      <c r="F217" s="223" t="s">
        <v>537</v>
      </c>
      <c r="G217" s="220"/>
      <c r="H217" s="224">
        <v>6.08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193</v>
      </c>
      <c r="AU217" s="230" t="s">
        <v>86</v>
      </c>
      <c r="AV217" s="13" t="s">
        <v>86</v>
      </c>
      <c r="AW217" s="13" t="s">
        <v>32</v>
      </c>
      <c r="AX217" s="13" t="s">
        <v>84</v>
      </c>
      <c r="AY217" s="230" t="s">
        <v>184</v>
      </c>
    </row>
    <row r="218" spans="1:65" s="2" customFormat="1" ht="16.5" customHeight="1">
      <c r="A218" s="34"/>
      <c r="B218" s="35"/>
      <c r="C218" s="231" t="s">
        <v>360</v>
      </c>
      <c r="D218" s="231" t="s">
        <v>225</v>
      </c>
      <c r="E218" s="232" t="s">
        <v>530</v>
      </c>
      <c r="F218" s="233" t="s">
        <v>531</v>
      </c>
      <c r="G218" s="234" t="s">
        <v>243</v>
      </c>
      <c r="H218" s="235">
        <v>2E-3</v>
      </c>
      <c r="I218" s="236"/>
      <c r="J218" s="237">
        <f>ROUND(I218*H218,2)</f>
        <v>0</v>
      </c>
      <c r="K218" s="238"/>
      <c r="L218" s="239"/>
      <c r="M218" s="240" t="s">
        <v>1</v>
      </c>
      <c r="N218" s="241" t="s">
        <v>41</v>
      </c>
      <c r="O218" s="71"/>
      <c r="P218" s="215">
        <f>O218*H218</f>
        <v>0</v>
      </c>
      <c r="Q218" s="215">
        <v>1</v>
      </c>
      <c r="R218" s="215">
        <f>Q218*H218</f>
        <v>2E-3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280</v>
      </c>
      <c r="AT218" s="217" t="s">
        <v>225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1811</v>
      </c>
    </row>
    <row r="219" spans="1:65" s="13" customFormat="1" ht="11.25">
      <c r="B219" s="219"/>
      <c r="C219" s="220"/>
      <c r="D219" s="221" t="s">
        <v>193</v>
      </c>
      <c r="E219" s="220"/>
      <c r="F219" s="223" t="s">
        <v>1812</v>
      </c>
      <c r="G219" s="220"/>
      <c r="H219" s="224">
        <v>2E-3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193</v>
      </c>
      <c r="AU219" s="230" t="s">
        <v>86</v>
      </c>
      <c r="AV219" s="13" t="s">
        <v>86</v>
      </c>
      <c r="AW219" s="13" t="s">
        <v>4</v>
      </c>
      <c r="AX219" s="13" t="s">
        <v>84</v>
      </c>
      <c r="AY219" s="230" t="s">
        <v>184</v>
      </c>
    </row>
    <row r="220" spans="1:65" s="2" customFormat="1" ht="16.5" customHeight="1">
      <c r="A220" s="34"/>
      <c r="B220" s="35"/>
      <c r="C220" s="205" t="s">
        <v>364</v>
      </c>
      <c r="D220" s="205" t="s">
        <v>187</v>
      </c>
      <c r="E220" s="206" t="s">
        <v>542</v>
      </c>
      <c r="F220" s="207" t="s">
        <v>543</v>
      </c>
      <c r="G220" s="208" t="s">
        <v>190</v>
      </c>
      <c r="H220" s="209">
        <v>27.3</v>
      </c>
      <c r="I220" s="210"/>
      <c r="J220" s="211">
        <f>ROUND(I220*H220,2)</f>
        <v>0</v>
      </c>
      <c r="K220" s="212"/>
      <c r="L220" s="39"/>
      <c r="M220" s="213" t="s">
        <v>1</v>
      </c>
      <c r="N220" s="214" t="s">
        <v>41</v>
      </c>
      <c r="O220" s="71"/>
      <c r="P220" s="215">
        <f>O220*H220</f>
        <v>0</v>
      </c>
      <c r="Q220" s="215">
        <v>0</v>
      </c>
      <c r="R220" s="215">
        <f>Q220*H220</f>
        <v>0</v>
      </c>
      <c r="S220" s="215">
        <v>4.0000000000000001E-3</v>
      </c>
      <c r="T220" s="216">
        <f>S220*H220</f>
        <v>0.10920000000000001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7" t="s">
        <v>128</v>
      </c>
      <c r="AT220" s="217" t="s">
        <v>187</v>
      </c>
      <c r="AU220" s="217" t="s">
        <v>86</v>
      </c>
      <c r="AY220" s="17" t="s">
        <v>184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128</v>
      </c>
      <c r="BM220" s="217" t="s">
        <v>1813</v>
      </c>
    </row>
    <row r="221" spans="1:65" s="13" customFormat="1" ht="11.25">
      <c r="B221" s="219"/>
      <c r="C221" s="220"/>
      <c r="D221" s="221" t="s">
        <v>193</v>
      </c>
      <c r="E221" s="222" t="s">
        <v>1</v>
      </c>
      <c r="F221" s="223" t="s">
        <v>137</v>
      </c>
      <c r="G221" s="220"/>
      <c r="H221" s="224">
        <v>27.3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193</v>
      </c>
      <c r="AU221" s="230" t="s">
        <v>86</v>
      </c>
      <c r="AV221" s="13" t="s">
        <v>86</v>
      </c>
      <c r="AW221" s="13" t="s">
        <v>32</v>
      </c>
      <c r="AX221" s="13" t="s">
        <v>84</v>
      </c>
      <c r="AY221" s="230" t="s">
        <v>184</v>
      </c>
    </row>
    <row r="222" spans="1:65" s="2" customFormat="1" ht="21.75" customHeight="1">
      <c r="A222" s="34"/>
      <c r="B222" s="35"/>
      <c r="C222" s="205" t="s">
        <v>538</v>
      </c>
      <c r="D222" s="205" t="s">
        <v>187</v>
      </c>
      <c r="E222" s="206" t="s">
        <v>546</v>
      </c>
      <c r="F222" s="207" t="s">
        <v>547</v>
      </c>
      <c r="G222" s="208" t="s">
        <v>190</v>
      </c>
      <c r="H222" s="209">
        <v>27.3</v>
      </c>
      <c r="I222" s="210"/>
      <c r="J222" s="211">
        <f>ROUND(I222*H222,2)</f>
        <v>0</v>
      </c>
      <c r="K222" s="212"/>
      <c r="L222" s="39"/>
      <c r="M222" s="213" t="s">
        <v>1</v>
      </c>
      <c r="N222" s="214" t="s">
        <v>41</v>
      </c>
      <c r="O222" s="71"/>
      <c r="P222" s="215">
        <f>O222*H222</f>
        <v>0</v>
      </c>
      <c r="Q222" s="215">
        <v>4.0000000000000002E-4</v>
      </c>
      <c r="R222" s="215">
        <f>Q222*H222</f>
        <v>1.0920000000000001E-2</v>
      </c>
      <c r="S222" s="215">
        <v>0</v>
      </c>
      <c r="T222" s="21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7" t="s">
        <v>128</v>
      </c>
      <c r="AT222" s="217" t="s">
        <v>187</v>
      </c>
      <c r="AU222" s="217" t="s">
        <v>86</v>
      </c>
      <c r="AY222" s="17" t="s">
        <v>184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128</v>
      </c>
      <c r="BM222" s="217" t="s">
        <v>1814</v>
      </c>
    </row>
    <row r="223" spans="1:65" s="13" customFormat="1" ht="11.25">
      <c r="B223" s="219"/>
      <c r="C223" s="220"/>
      <c r="D223" s="221" t="s">
        <v>193</v>
      </c>
      <c r="E223" s="222" t="s">
        <v>1</v>
      </c>
      <c r="F223" s="223" t="s">
        <v>137</v>
      </c>
      <c r="G223" s="220"/>
      <c r="H223" s="224">
        <v>27.3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193</v>
      </c>
      <c r="AU223" s="230" t="s">
        <v>86</v>
      </c>
      <c r="AV223" s="13" t="s">
        <v>86</v>
      </c>
      <c r="AW223" s="13" t="s">
        <v>32</v>
      </c>
      <c r="AX223" s="13" t="s">
        <v>84</v>
      </c>
      <c r="AY223" s="230" t="s">
        <v>184</v>
      </c>
    </row>
    <row r="224" spans="1:65" s="2" customFormat="1" ht="21.75" customHeight="1">
      <c r="A224" s="34"/>
      <c r="B224" s="35"/>
      <c r="C224" s="231" t="s">
        <v>541</v>
      </c>
      <c r="D224" s="231" t="s">
        <v>225</v>
      </c>
      <c r="E224" s="232" t="s">
        <v>550</v>
      </c>
      <c r="F224" s="233" t="s">
        <v>551</v>
      </c>
      <c r="G224" s="234" t="s">
        <v>190</v>
      </c>
      <c r="H224" s="235">
        <v>31.395</v>
      </c>
      <c r="I224" s="236"/>
      <c r="J224" s="237">
        <f>ROUND(I224*H224,2)</f>
        <v>0</v>
      </c>
      <c r="K224" s="238"/>
      <c r="L224" s="239"/>
      <c r="M224" s="240" t="s">
        <v>1</v>
      </c>
      <c r="N224" s="241" t="s">
        <v>41</v>
      </c>
      <c r="O224" s="71"/>
      <c r="P224" s="215">
        <f>O224*H224</f>
        <v>0</v>
      </c>
      <c r="Q224" s="215">
        <v>5.3E-3</v>
      </c>
      <c r="R224" s="215">
        <f>Q224*H224</f>
        <v>0.1663935</v>
      </c>
      <c r="S224" s="215">
        <v>0</v>
      </c>
      <c r="T224" s="21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7" t="s">
        <v>280</v>
      </c>
      <c r="AT224" s="217" t="s">
        <v>225</v>
      </c>
      <c r="AU224" s="217" t="s">
        <v>86</v>
      </c>
      <c r="AY224" s="17" t="s">
        <v>184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128</v>
      </c>
      <c r="BM224" s="217" t="s">
        <v>1815</v>
      </c>
    </row>
    <row r="225" spans="1:65" s="13" customFormat="1" ht="11.25">
      <c r="B225" s="219"/>
      <c r="C225" s="220"/>
      <c r="D225" s="221" t="s">
        <v>193</v>
      </c>
      <c r="E225" s="220"/>
      <c r="F225" s="223" t="s">
        <v>1816</v>
      </c>
      <c r="G225" s="220"/>
      <c r="H225" s="224">
        <v>31.395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193</v>
      </c>
      <c r="AU225" s="230" t="s">
        <v>86</v>
      </c>
      <c r="AV225" s="13" t="s">
        <v>86</v>
      </c>
      <c r="AW225" s="13" t="s">
        <v>4</v>
      </c>
      <c r="AX225" s="13" t="s">
        <v>84</v>
      </c>
      <c r="AY225" s="230" t="s">
        <v>184</v>
      </c>
    </row>
    <row r="226" spans="1:65" s="2" customFormat="1" ht="21.75" customHeight="1">
      <c r="A226" s="34"/>
      <c r="B226" s="35"/>
      <c r="C226" s="205" t="s">
        <v>545</v>
      </c>
      <c r="D226" s="205" t="s">
        <v>187</v>
      </c>
      <c r="E226" s="206" t="s">
        <v>555</v>
      </c>
      <c r="F226" s="207" t="s">
        <v>556</v>
      </c>
      <c r="G226" s="208" t="s">
        <v>190</v>
      </c>
      <c r="H226" s="209">
        <v>6.08</v>
      </c>
      <c r="I226" s="210"/>
      <c r="J226" s="211">
        <f>ROUND(I226*H226,2)</f>
        <v>0</v>
      </c>
      <c r="K226" s="212"/>
      <c r="L226" s="39"/>
      <c r="M226" s="213" t="s">
        <v>1</v>
      </c>
      <c r="N226" s="214" t="s">
        <v>41</v>
      </c>
      <c r="O226" s="71"/>
      <c r="P226" s="215">
        <f>O226*H226</f>
        <v>0</v>
      </c>
      <c r="Q226" s="215">
        <v>4.0000000000000002E-4</v>
      </c>
      <c r="R226" s="215">
        <f>Q226*H226</f>
        <v>2.4320000000000001E-3</v>
      </c>
      <c r="S226" s="215">
        <v>0</v>
      </c>
      <c r="T226" s="21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7" t="s">
        <v>128</v>
      </c>
      <c r="AT226" s="217" t="s">
        <v>187</v>
      </c>
      <c r="AU226" s="217" t="s">
        <v>86</v>
      </c>
      <c r="AY226" s="17" t="s">
        <v>184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128</v>
      </c>
      <c r="BM226" s="217" t="s">
        <v>1817</v>
      </c>
    </row>
    <row r="227" spans="1:65" s="13" customFormat="1" ht="11.25">
      <c r="B227" s="219"/>
      <c r="C227" s="220"/>
      <c r="D227" s="221" t="s">
        <v>193</v>
      </c>
      <c r="E227" s="222" t="s">
        <v>1</v>
      </c>
      <c r="F227" s="223" t="s">
        <v>537</v>
      </c>
      <c r="G227" s="220"/>
      <c r="H227" s="224">
        <v>6.08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193</v>
      </c>
      <c r="AU227" s="230" t="s">
        <v>86</v>
      </c>
      <c r="AV227" s="13" t="s">
        <v>86</v>
      </c>
      <c r="AW227" s="13" t="s">
        <v>32</v>
      </c>
      <c r="AX227" s="13" t="s">
        <v>84</v>
      </c>
      <c r="AY227" s="230" t="s">
        <v>184</v>
      </c>
    </row>
    <row r="228" spans="1:65" s="2" customFormat="1" ht="21.75" customHeight="1">
      <c r="A228" s="34"/>
      <c r="B228" s="35"/>
      <c r="C228" s="231" t="s">
        <v>549</v>
      </c>
      <c r="D228" s="231" t="s">
        <v>225</v>
      </c>
      <c r="E228" s="232" t="s">
        <v>550</v>
      </c>
      <c r="F228" s="233" t="s">
        <v>551</v>
      </c>
      <c r="G228" s="234" t="s">
        <v>190</v>
      </c>
      <c r="H228" s="235">
        <v>7.2960000000000003</v>
      </c>
      <c r="I228" s="236"/>
      <c r="J228" s="237">
        <f>ROUND(I228*H228,2)</f>
        <v>0</v>
      </c>
      <c r="K228" s="238"/>
      <c r="L228" s="239"/>
      <c r="M228" s="240" t="s">
        <v>1</v>
      </c>
      <c r="N228" s="241" t="s">
        <v>41</v>
      </c>
      <c r="O228" s="71"/>
      <c r="P228" s="215">
        <f>O228*H228</f>
        <v>0</v>
      </c>
      <c r="Q228" s="215">
        <v>5.3E-3</v>
      </c>
      <c r="R228" s="215">
        <f>Q228*H228</f>
        <v>3.8668800000000003E-2</v>
      </c>
      <c r="S228" s="215">
        <v>0</v>
      </c>
      <c r="T228" s="21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7" t="s">
        <v>280</v>
      </c>
      <c r="AT228" s="217" t="s">
        <v>225</v>
      </c>
      <c r="AU228" s="217" t="s">
        <v>86</v>
      </c>
      <c r="AY228" s="17" t="s">
        <v>184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128</v>
      </c>
      <c r="BM228" s="217" t="s">
        <v>1818</v>
      </c>
    </row>
    <row r="229" spans="1:65" s="13" customFormat="1" ht="11.25">
      <c r="B229" s="219"/>
      <c r="C229" s="220"/>
      <c r="D229" s="221" t="s">
        <v>193</v>
      </c>
      <c r="E229" s="220"/>
      <c r="F229" s="223" t="s">
        <v>1819</v>
      </c>
      <c r="G229" s="220"/>
      <c r="H229" s="224">
        <v>7.2960000000000003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193</v>
      </c>
      <c r="AU229" s="230" t="s">
        <v>86</v>
      </c>
      <c r="AV229" s="13" t="s">
        <v>86</v>
      </c>
      <c r="AW229" s="13" t="s">
        <v>4</v>
      </c>
      <c r="AX229" s="13" t="s">
        <v>84</v>
      </c>
      <c r="AY229" s="230" t="s">
        <v>184</v>
      </c>
    </row>
    <row r="230" spans="1:65" s="2" customFormat="1" ht="21.75" customHeight="1">
      <c r="A230" s="34"/>
      <c r="B230" s="35"/>
      <c r="C230" s="205" t="s">
        <v>554</v>
      </c>
      <c r="D230" s="205" t="s">
        <v>187</v>
      </c>
      <c r="E230" s="206" t="s">
        <v>562</v>
      </c>
      <c r="F230" s="207" t="s">
        <v>563</v>
      </c>
      <c r="G230" s="208" t="s">
        <v>564</v>
      </c>
      <c r="H230" s="256"/>
      <c r="I230" s="210"/>
      <c r="J230" s="211">
        <f>ROUND(I230*H230,2)</f>
        <v>0</v>
      </c>
      <c r="K230" s="212"/>
      <c r="L230" s="39"/>
      <c r="M230" s="213" t="s">
        <v>1</v>
      </c>
      <c r="N230" s="214" t="s">
        <v>41</v>
      </c>
      <c r="O230" s="71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7" t="s">
        <v>128</v>
      </c>
      <c r="AT230" s="217" t="s">
        <v>187</v>
      </c>
      <c r="AU230" s="217" t="s">
        <v>86</v>
      </c>
      <c r="AY230" s="17" t="s">
        <v>184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128</v>
      </c>
      <c r="BM230" s="217" t="s">
        <v>1820</v>
      </c>
    </row>
    <row r="231" spans="1:65" s="12" customFormat="1" ht="22.9" customHeight="1">
      <c r="B231" s="189"/>
      <c r="C231" s="190"/>
      <c r="D231" s="191" t="s">
        <v>75</v>
      </c>
      <c r="E231" s="203" t="s">
        <v>566</v>
      </c>
      <c r="F231" s="203" t="s">
        <v>567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SUM(P232:P242)</f>
        <v>0</v>
      </c>
      <c r="Q231" s="197"/>
      <c r="R231" s="198">
        <f>SUM(R232:R242)</f>
        <v>0.1134396</v>
      </c>
      <c r="S231" s="197"/>
      <c r="T231" s="199">
        <f>SUM(T232:T242)</f>
        <v>0</v>
      </c>
      <c r="AR231" s="200" t="s">
        <v>86</v>
      </c>
      <c r="AT231" s="201" t="s">
        <v>75</v>
      </c>
      <c r="AU231" s="201" t="s">
        <v>84</v>
      </c>
      <c r="AY231" s="200" t="s">
        <v>184</v>
      </c>
      <c r="BK231" s="202">
        <f>SUM(BK232:BK242)</f>
        <v>0</v>
      </c>
    </row>
    <row r="232" spans="1:65" s="2" customFormat="1" ht="21.75" customHeight="1">
      <c r="A232" s="34"/>
      <c r="B232" s="35"/>
      <c r="C232" s="205" t="s">
        <v>558</v>
      </c>
      <c r="D232" s="205" t="s">
        <v>187</v>
      </c>
      <c r="E232" s="206" t="s">
        <v>569</v>
      </c>
      <c r="F232" s="207" t="s">
        <v>570</v>
      </c>
      <c r="G232" s="208" t="s">
        <v>190</v>
      </c>
      <c r="H232" s="209">
        <v>27.3</v>
      </c>
      <c r="I232" s="210"/>
      <c r="J232" s="211">
        <f>ROUND(I232*H232,2)</f>
        <v>0</v>
      </c>
      <c r="K232" s="212"/>
      <c r="L232" s="39"/>
      <c r="M232" s="213" t="s">
        <v>1</v>
      </c>
      <c r="N232" s="214" t="s">
        <v>41</v>
      </c>
      <c r="O232" s="71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7" t="s">
        <v>128</v>
      </c>
      <c r="AT232" s="217" t="s">
        <v>187</v>
      </c>
      <c r="AU232" s="217" t="s">
        <v>86</v>
      </c>
      <c r="AY232" s="17" t="s">
        <v>184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128</v>
      </c>
      <c r="BM232" s="217" t="s">
        <v>1821</v>
      </c>
    </row>
    <row r="233" spans="1:65" s="13" customFormat="1" ht="11.25">
      <c r="B233" s="219"/>
      <c r="C233" s="220"/>
      <c r="D233" s="221" t="s">
        <v>193</v>
      </c>
      <c r="E233" s="222" t="s">
        <v>1</v>
      </c>
      <c r="F233" s="223" t="s">
        <v>137</v>
      </c>
      <c r="G233" s="220"/>
      <c r="H233" s="224">
        <v>27.3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193</v>
      </c>
      <c r="AU233" s="230" t="s">
        <v>86</v>
      </c>
      <c r="AV233" s="13" t="s">
        <v>86</v>
      </c>
      <c r="AW233" s="13" t="s">
        <v>32</v>
      </c>
      <c r="AX233" s="13" t="s">
        <v>84</v>
      </c>
      <c r="AY233" s="230" t="s">
        <v>184</v>
      </c>
    </row>
    <row r="234" spans="1:65" s="2" customFormat="1" ht="16.5" customHeight="1">
      <c r="A234" s="34"/>
      <c r="B234" s="35"/>
      <c r="C234" s="231" t="s">
        <v>561</v>
      </c>
      <c r="D234" s="231" t="s">
        <v>225</v>
      </c>
      <c r="E234" s="232" t="s">
        <v>573</v>
      </c>
      <c r="F234" s="233" t="s">
        <v>574</v>
      </c>
      <c r="G234" s="234" t="s">
        <v>190</v>
      </c>
      <c r="H234" s="235">
        <v>55.692</v>
      </c>
      <c r="I234" s="236"/>
      <c r="J234" s="237">
        <f>ROUND(I234*H234,2)</f>
        <v>0</v>
      </c>
      <c r="K234" s="238"/>
      <c r="L234" s="239"/>
      <c r="M234" s="240" t="s">
        <v>1</v>
      </c>
      <c r="N234" s="241" t="s">
        <v>41</v>
      </c>
      <c r="O234" s="71"/>
      <c r="P234" s="215">
        <f>O234*H234</f>
        <v>0</v>
      </c>
      <c r="Q234" s="215">
        <v>1.8E-3</v>
      </c>
      <c r="R234" s="215">
        <f>Q234*H234</f>
        <v>0.1002456</v>
      </c>
      <c r="S234" s="215">
        <v>0</v>
      </c>
      <c r="T234" s="21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7" t="s">
        <v>280</v>
      </c>
      <c r="AT234" s="217" t="s">
        <v>225</v>
      </c>
      <c r="AU234" s="217" t="s">
        <v>86</v>
      </c>
      <c r="AY234" s="17" t="s">
        <v>184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128</v>
      </c>
      <c r="BM234" s="217" t="s">
        <v>1822</v>
      </c>
    </row>
    <row r="235" spans="1:65" s="13" customFormat="1" ht="11.25">
      <c r="B235" s="219"/>
      <c r="C235" s="220"/>
      <c r="D235" s="221" t="s">
        <v>193</v>
      </c>
      <c r="E235" s="220"/>
      <c r="F235" s="223" t="s">
        <v>1823</v>
      </c>
      <c r="G235" s="220"/>
      <c r="H235" s="224">
        <v>55.692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193</v>
      </c>
      <c r="AU235" s="230" t="s">
        <v>86</v>
      </c>
      <c r="AV235" s="13" t="s">
        <v>86</v>
      </c>
      <c r="AW235" s="13" t="s">
        <v>4</v>
      </c>
      <c r="AX235" s="13" t="s">
        <v>84</v>
      </c>
      <c r="AY235" s="230" t="s">
        <v>184</v>
      </c>
    </row>
    <row r="236" spans="1:65" s="2" customFormat="1" ht="16.5" customHeight="1">
      <c r="A236" s="34"/>
      <c r="B236" s="35"/>
      <c r="C236" s="205" t="s">
        <v>568</v>
      </c>
      <c r="D236" s="205" t="s">
        <v>187</v>
      </c>
      <c r="E236" s="206" t="s">
        <v>578</v>
      </c>
      <c r="F236" s="207" t="s">
        <v>579</v>
      </c>
      <c r="G236" s="208" t="s">
        <v>340</v>
      </c>
      <c r="H236" s="209">
        <v>39.4</v>
      </c>
      <c r="I236" s="210"/>
      <c r="J236" s="211">
        <f>ROUND(I236*H236,2)</f>
        <v>0</v>
      </c>
      <c r="K236" s="212"/>
      <c r="L236" s="39"/>
      <c r="M236" s="213" t="s">
        <v>1</v>
      </c>
      <c r="N236" s="214" t="s">
        <v>41</v>
      </c>
      <c r="O236" s="71"/>
      <c r="P236" s="215">
        <f>O236*H236</f>
        <v>0</v>
      </c>
      <c r="Q236" s="215">
        <v>3.0000000000000001E-5</v>
      </c>
      <c r="R236" s="215">
        <f>Q236*H236</f>
        <v>1.1819999999999999E-3</v>
      </c>
      <c r="S236" s="215">
        <v>0</v>
      </c>
      <c r="T236" s="21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7" t="s">
        <v>128</v>
      </c>
      <c r="AT236" s="217" t="s">
        <v>187</v>
      </c>
      <c r="AU236" s="217" t="s">
        <v>86</v>
      </c>
      <c r="AY236" s="17" t="s">
        <v>184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128</v>
      </c>
      <c r="BM236" s="217" t="s">
        <v>1824</v>
      </c>
    </row>
    <row r="237" spans="1:65" s="13" customFormat="1" ht="11.25">
      <c r="B237" s="219"/>
      <c r="C237" s="220"/>
      <c r="D237" s="221" t="s">
        <v>193</v>
      </c>
      <c r="E237" s="222" t="s">
        <v>1</v>
      </c>
      <c r="F237" s="223" t="s">
        <v>1778</v>
      </c>
      <c r="G237" s="220"/>
      <c r="H237" s="224">
        <v>39.4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193</v>
      </c>
      <c r="AU237" s="230" t="s">
        <v>86</v>
      </c>
      <c r="AV237" s="13" t="s">
        <v>86</v>
      </c>
      <c r="AW237" s="13" t="s">
        <v>32</v>
      </c>
      <c r="AX237" s="13" t="s">
        <v>84</v>
      </c>
      <c r="AY237" s="230" t="s">
        <v>184</v>
      </c>
    </row>
    <row r="238" spans="1:65" s="2" customFormat="1" ht="21.75" customHeight="1">
      <c r="A238" s="34"/>
      <c r="B238" s="35"/>
      <c r="C238" s="205" t="s">
        <v>572</v>
      </c>
      <c r="D238" s="205" t="s">
        <v>187</v>
      </c>
      <c r="E238" s="206" t="s">
        <v>582</v>
      </c>
      <c r="F238" s="207" t="s">
        <v>583</v>
      </c>
      <c r="G238" s="208" t="s">
        <v>190</v>
      </c>
      <c r="H238" s="209">
        <v>27.3</v>
      </c>
      <c r="I238" s="210"/>
      <c r="J238" s="211">
        <f>ROUND(I238*H238,2)</f>
        <v>0</v>
      </c>
      <c r="K238" s="212"/>
      <c r="L238" s="39"/>
      <c r="M238" s="213" t="s">
        <v>1</v>
      </c>
      <c r="N238" s="214" t="s">
        <v>41</v>
      </c>
      <c r="O238" s="71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7" t="s">
        <v>128</v>
      </c>
      <c r="AT238" s="217" t="s">
        <v>187</v>
      </c>
      <c r="AU238" s="217" t="s">
        <v>86</v>
      </c>
      <c r="AY238" s="17" t="s">
        <v>184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7" t="s">
        <v>84</v>
      </c>
      <c r="BK238" s="218">
        <f>ROUND(I238*H238,2)</f>
        <v>0</v>
      </c>
      <c r="BL238" s="17" t="s">
        <v>128</v>
      </c>
      <c r="BM238" s="217" t="s">
        <v>1825</v>
      </c>
    </row>
    <row r="239" spans="1:65" s="13" customFormat="1" ht="11.25">
      <c r="B239" s="219"/>
      <c r="C239" s="220"/>
      <c r="D239" s="221" t="s">
        <v>193</v>
      </c>
      <c r="E239" s="222" t="s">
        <v>1</v>
      </c>
      <c r="F239" s="223" t="s">
        <v>137</v>
      </c>
      <c r="G239" s="220"/>
      <c r="H239" s="224">
        <v>27.3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193</v>
      </c>
      <c r="AU239" s="230" t="s">
        <v>86</v>
      </c>
      <c r="AV239" s="13" t="s">
        <v>86</v>
      </c>
      <c r="AW239" s="13" t="s">
        <v>32</v>
      </c>
      <c r="AX239" s="13" t="s">
        <v>84</v>
      </c>
      <c r="AY239" s="230" t="s">
        <v>184</v>
      </c>
    </row>
    <row r="240" spans="1:65" s="2" customFormat="1" ht="21.75" customHeight="1">
      <c r="A240" s="34"/>
      <c r="B240" s="35"/>
      <c r="C240" s="231" t="s">
        <v>577</v>
      </c>
      <c r="D240" s="231" t="s">
        <v>225</v>
      </c>
      <c r="E240" s="232" t="s">
        <v>586</v>
      </c>
      <c r="F240" s="233" t="s">
        <v>587</v>
      </c>
      <c r="G240" s="234" t="s">
        <v>190</v>
      </c>
      <c r="H240" s="235">
        <v>30.03</v>
      </c>
      <c r="I240" s="236"/>
      <c r="J240" s="237">
        <f>ROUND(I240*H240,2)</f>
        <v>0</v>
      </c>
      <c r="K240" s="238"/>
      <c r="L240" s="239"/>
      <c r="M240" s="240" t="s">
        <v>1</v>
      </c>
      <c r="N240" s="241" t="s">
        <v>41</v>
      </c>
      <c r="O240" s="71"/>
      <c r="P240" s="215">
        <f>O240*H240</f>
        <v>0</v>
      </c>
      <c r="Q240" s="215">
        <v>4.0000000000000002E-4</v>
      </c>
      <c r="R240" s="215">
        <f>Q240*H240</f>
        <v>1.2012000000000002E-2</v>
      </c>
      <c r="S240" s="215">
        <v>0</v>
      </c>
      <c r="T240" s="21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7" t="s">
        <v>280</v>
      </c>
      <c r="AT240" s="217" t="s">
        <v>225</v>
      </c>
      <c r="AU240" s="217" t="s">
        <v>86</v>
      </c>
      <c r="AY240" s="17" t="s">
        <v>184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128</v>
      </c>
      <c r="BM240" s="217" t="s">
        <v>1826</v>
      </c>
    </row>
    <row r="241" spans="1:65" s="13" customFormat="1" ht="11.25">
      <c r="B241" s="219"/>
      <c r="C241" s="220"/>
      <c r="D241" s="221" t="s">
        <v>193</v>
      </c>
      <c r="E241" s="220"/>
      <c r="F241" s="223" t="s">
        <v>1827</v>
      </c>
      <c r="G241" s="220"/>
      <c r="H241" s="224">
        <v>30.03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193</v>
      </c>
      <c r="AU241" s="230" t="s">
        <v>86</v>
      </c>
      <c r="AV241" s="13" t="s">
        <v>86</v>
      </c>
      <c r="AW241" s="13" t="s">
        <v>4</v>
      </c>
      <c r="AX241" s="13" t="s">
        <v>84</v>
      </c>
      <c r="AY241" s="230" t="s">
        <v>184</v>
      </c>
    </row>
    <row r="242" spans="1:65" s="2" customFormat="1" ht="21.75" customHeight="1">
      <c r="A242" s="34"/>
      <c r="B242" s="35"/>
      <c r="C242" s="205" t="s">
        <v>581</v>
      </c>
      <c r="D242" s="205" t="s">
        <v>187</v>
      </c>
      <c r="E242" s="206" t="s">
        <v>591</v>
      </c>
      <c r="F242" s="207" t="s">
        <v>592</v>
      </c>
      <c r="G242" s="208" t="s">
        <v>564</v>
      </c>
      <c r="H242" s="256"/>
      <c r="I242" s="210"/>
      <c r="J242" s="211">
        <f>ROUND(I242*H242,2)</f>
        <v>0</v>
      </c>
      <c r="K242" s="212"/>
      <c r="L242" s="39"/>
      <c r="M242" s="213" t="s">
        <v>1</v>
      </c>
      <c r="N242" s="214" t="s">
        <v>41</v>
      </c>
      <c r="O242" s="71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7" t="s">
        <v>128</v>
      </c>
      <c r="AT242" s="217" t="s">
        <v>187</v>
      </c>
      <c r="AU242" s="217" t="s">
        <v>86</v>
      </c>
      <c r="AY242" s="17" t="s">
        <v>184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128</v>
      </c>
      <c r="BM242" s="217" t="s">
        <v>1828</v>
      </c>
    </row>
    <row r="243" spans="1:65" s="12" customFormat="1" ht="22.9" customHeight="1">
      <c r="B243" s="189"/>
      <c r="C243" s="190"/>
      <c r="D243" s="191" t="s">
        <v>75</v>
      </c>
      <c r="E243" s="203" t="s">
        <v>1703</v>
      </c>
      <c r="F243" s="203" t="s">
        <v>1704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SUM(P244:P246)</f>
        <v>0</v>
      </c>
      <c r="Q243" s="197"/>
      <c r="R243" s="198">
        <f>SUM(R244:R246)</f>
        <v>2.3399999999999997E-2</v>
      </c>
      <c r="S243" s="197"/>
      <c r="T243" s="199">
        <f>SUM(T244:T246)</f>
        <v>4.0000000000000002E-4</v>
      </c>
      <c r="AR243" s="200" t="s">
        <v>86</v>
      </c>
      <c r="AT243" s="201" t="s">
        <v>75</v>
      </c>
      <c r="AU243" s="201" t="s">
        <v>84</v>
      </c>
      <c r="AY243" s="200" t="s">
        <v>184</v>
      </c>
      <c r="BK243" s="202">
        <f>SUM(BK244:BK246)</f>
        <v>0</v>
      </c>
    </row>
    <row r="244" spans="1:65" s="2" customFormat="1" ht="16.5" customHeight="1">
      <c r="A244" s="34"/>
      <c r="B244" s="35"/>
      <c r="C244" s="205" t="s">
        <v>585</v>
      </c>
      <c r="D244" s="205" t="s">
        <v>187</v>
      </c>
      <c r="E244" s="206" t="s">
        <v>1705</v>
      </c>
      <c r="F244" s="207" t="s">
        <v>1706</v>
      </c>
      <c r="G244" s="208" t="s">
        <v>222</v>
      </c>
      <c r="H244" s="209">
        <v>9</v>
      </c>
      <c r="I244" s="210"/>
      <c r="J244" s="211">
        <f>ROUND(I244*H244,2)</f>
        <v>0</v>
      </c>
      <c r="K244" s="212"/>
      <c r="L244" s="39"/>
      <c r="M244" s="213" t="s">
        <v>1</v>
      </c>
      <c r="N244" s="214" t="s">
        <v>41</v>
      </c>
      <c r="O244" s="71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7" t="s">
        <v>128</v>
      </c>
      <c r="AT244" s="217" t="s">
        <v>187</v>
      </c>
      <c r="AU244" s="217" t="s">
        <v>86</v>
      </c>
      <c r="AY244" s="17" t="s">
        <v>184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128</v>
      </c>
      <c r="BM244" s="217" t="s">
        <v>1829</v>
      </c>
    </row>
    <row r="245" spans="1:65" s="2" customFormat="1" ht="16.5" customHeight="1">
      <c r="A245" s="34"/>
      <c r="B245" s="35"/>
      <c r="C245" s="231" t="s">
        <v>590</v>
      </c>
      <c r="D245" s="231" t="s">
        <v>225</v>
      </c>
      <c r="E245" s="232" t="s">
        <v>1708</v>
      </c>
      <c r="F245" s="233" t="s">
        <v>1709</v>
      </c>
      <c r="G245" s="234" t="s">
        <v>222</v>
      </c>
      <c r="H245" s="235">
        <v>9</v>
      </c>
      <c r="I245" s="236"/>
      <c r="J245" s="237">
        <f>ROUND(I245*H245,2)</f>
        <v>0</v>
      </c>
      <c r="K245" s="238"/>
      <c r="L245" s="239"/>
      <c r="M245" s="240" t="s">
        <v>1</v>
      </c>
      <c r="N245" s="241" t="s">
        <v>41</v>
      </c>
      <c r="O245" s="71"/>
      <c r="P245" s="215">
        <f>O245*H245</f>
        <v>0</v>
      </c>
      <c r="Q245" s="215">
        <v>2.5999999999999999E-3</v>
      </c>
      <c r="R245" s="215">
        <f>Q245*H245</f>
        <v>2.3399999999999997E-2</v>
      </c>
      <c r="S245" s="215">
        <v>0</v>
      </c>
      <c r="T245" s="21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7" t="s">
        <v>280</v>
      </c>
      <c r="AT245" s="217" t="s">
        <v>225</v>
      </c>
      <c r="AU245" s="217" t="s">
        <v>86</v>
      </c>
      <c r="AY245" s="17" t="s">
        <v>184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128</v>
      </c>
      <c r="BM245" s="217" t="s">
        <v>1830</v>
      </c>
    </row>
    <row r="246" spans="1:65" s="2" customFormat="1" ht="16.5" customHeight="1">
      <c r="A246" s="34"/>
      <c r="B246" s="35"/>
      <c r="C246" s="205" t="s">
        <v>596</v>
      </c>
      <c r="D246" s="205" t="s">
        <v>187</v>
      </c>
      <c r="E246" s="206" t="s">
        <v>1711</v>
      </c>
      <c r="F246" s="207" t="s">
        <v>1712</v>
      </c>
      <c r="G246" s="208" t="s">
        <v>222</v>
      </c>
      <c r="H246" s="209">
        <v>8</v>
      </c>
      <c r="I246" s="210"/>
      <c r="J246" s="211">
        <f>ROUND(I246*H246,2)</f>
        <v>0</v>
      </c>
      <c r="K246" s="212"/>
      <c r="L246" s="39"/>
      <c r="M246" s="213" t="s">
        <v>1</v>
      </c>
      <c r="N246" s="214" t="s">
        <v>41</v>
      </c>
      <c r="O246" s="71"/>
      <c r="P246" s="215">
        <f>O246*H246</f>
        <v>0</v>
      </c>
      <c r="Q246" s="215">
        <v>0</v>
      </c>
      <c r="R246" s="215">
        <f>Q246*H246</f>
        <v>0</v>
      </c>
      <c r="S246" s="215">
        <v>5.0000000000000002E-5</v>
      </c>
      <c r="T246" s="216">
        <f>S246*H246</f>
        <v>4.0000000000000002E-4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7" t="s">
        <v>128</v>
      </c>
      <c r="AT246" s="217" t="s">
        <v>187</v>
      </c>
      <c r="AU246" s="217" t="s">
        <v>86</v>
      </c>
      <c r="AY246" s="17" t="s">
        <v>184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7" t="s">
        <v>84</v>
      </c>
      <c r="BK246" s="218">
        <f>ROUND(I246*H246,2)</f>
        <v>0</v>
      </c>
      <c r="BL246" s="17" t="s">
        <v>128</v>
      </c>
      <c r="BM246" s="217" t="s">
        <v>1831</v>
      </c>
    </row>
    <row r="247" spans="1:65" s="12" customFormat="1" ht="22.9" customHeight="1">
      <c r="B247" s="189"/>
      <c r="C247" s="190"/>
      <c r="D247" s="191" t="s">
        <v>75</v>
      </c>
      <c r="E247" s="203" t="s">
        <v>594</v>
      </c>
      <c r="F247" s="203" t="s">
        <v>595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SUM(P248:P256)</f>
        <v>0</v>
      </c>
      <c r="Q247" s="197"/>
      <c r="R247" s="198">
        <f>SUM(R248:R256)</f>
        <v>1.8256999999999999E-2</v>
      </c>
      <c r="S247" s="197"/>
      <c r="T247" s="199">
        <f>SUM(T248:T256)</f>
        <v>0.47092500000000004</v>
      </c>
      <c r="AR247" s="200" t="s">
        <v>86</v>
      </c>
      <c r="AT247" s="201" t="s">
        <v>75</v>
      </c>
      <c r="AU247" s="201" t="s">
        <v>84</v>
      </c>
      <c r="AY247" s="200" t="s">
        <v>184</v>
      </c>
      <c r="BK247" s="202">
        <f>SUM(BK248:BK256)</f>
        <v>0</v>
      </c>
    </row>
    <row r="248" spans="1:65" s="2" customFormat="1" ht="21.75" customHeight="1">
      <c r="A248" s="34"/>
      <c r="B248" s="35"/>
      <c r="C248" s="205" t="s">
        <v>600</v>
      </c>
      <c r="D248" s="205" t="s">
        <v>187</v>
      </c>
      <c r="E248" s="206" t="s">
        <v>902</v>
      </c>
      <c r="F248" s="207" t="s">
        <v>903</v>
      </c>
      <c r="G248" s="208" t="s">
        <v>340</v>
      </c>
      <c r="H248" s="209">
        <v>39.4</v>
      </c>
      <c r="I248" s="210"/>
      <c r="J248" s="211">
        <f>ROUND(I248*H248,2)</f>
        <v>0</v>
      </c>
      <c r="K248" s="212"/>
      <c r="L248" s="39"/>
      <c r="M248" s="213" t="s">
        <v>1</v>
      </c>
      <c r="N248" s="214" t="s">
        <v>41</v>
      </c>
      <c r="O248" s="71"/>
      <c r="P248" s="215">
        <f>O248*H248</f>
        <v>0</v>
      </c>
      <c r="Q248" s="215">
        <v>1.1E-4</v>
      </c>
      <c r="R248" s="215">
        <f>Q248*H248</f>
        <v>4.3340000000000002E-3</v>
      </c>
      <c r="S248" s="215">
        <v>0</v>
      </c>
      <c r="T248" s="21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7" t="s">
        <v>128</v>
      </c>
      <c r="AT248" s="217" t="s">
        <v>187</v>
      </c>
      <c r="AU248" s="217" t="s">
        <v>86</v>
      </c>
      <c r="AY248" s="17" t="s">
        <v>184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128</v>
      </c>
      <c r="BM248" s="217" t="s">
        <v>1832</v>
      </c>
    </row>
    <row r="249" spans="1:65" s="13" customFormat="1" ht="11.25">
      <c r="B249" s="219"/>
      <c r="C249" s="220"/>
      <c r="D249" s="221" t="s">
        <v>193</v>
      </c>
      <c r="E249" s="222" t="s">
        <v>1</v>
      </c>
      <c r="F249" s="223" t="s">
        <v>1778</v>
      </c>
      <c r="G249" s="220"/>
      <c r="H249" s="224">
        <v>39.4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193</v>
      </c>
      <c r="AU249" s="230" t="s">
        <v>86</v>
      </c>
      <c r="AV249" s="13" t="s">
        <v>86</v>
      </c>
      <c r="AW249" s="13" t="s">
        <v>32</v>
      </c>
      <c r="AX249" s="13" t="s">
        <v>84</v>
      </c>
      <c r="AY249" s="230" t="s">
        <v>184</v>
      </c>
    </row>
    <row r="250" spans="1:65" s="2" customFormat="1" ht="16.5" customHeight="1">
      <c r="A250" s="34"/>
      <c r="B250" s="35"/>
      <c r="C250" s="205" t="s">
        <v>604</v>
      </c>
      <c r="D250" s="205" t="s">
        <v>187</v>
      </c>
      <c r="E250" s="206" t="s">
        <v>1833</v>
      </c>
      <c r="F250" s="207" t="s">
        <v>1834</v>
      </c>
      <c r="G250" s="208" t="s">
        <v>190</v>
      </c>
      <c r="H250" s="209">
        <v>27.3</v>
      </c>
      <c r="I250" s="210"/>
      <c r="J250" s="211">
        <f>ROUND(I250*H250,2)</f>
        <v>0</v>
      </c>
      <c r="K250" s="212"/>
      <c r="L250" s="39"/>
      <c r="M250" s="213" t="s">
        <v>1</v>
      </c>
      <c r="N250" s="214" t="s">
        <v>41</v>
      </c>
      <c r="O250" s="71"/>
      <c r="P250" s="215">
        <f>O250*H250</f>
        <v>0</v>
      </c>
      <c r="Q250" s="215">
        <v>4.0999999999999999E-4</v>
      </c>
      <c r="R250" s="215">
        <f>Q250*H250</f>
        <v>1.1193E-2</v>
      </c>
      <c r="S250" s="215">
        <v>0</v>
      </c>
      <c r="T250" s="21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7" t="s">
        <v>128</v>
      </c>
      <c r="AT250" s="217" t="s">
        <v>187</v>
      </c>
      <c r="AU250" s="217" t="s">
        <v>86</v>
      </c>
      <c r="AY250" s="17" t="s">
        <v>184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128</v>
      </c>
      <c r="BM250" s="217" t="s">
        <v>1835</v>
      </c>
    </row>
    <row r="251" spans="1:65" s="13" customFormat="1" ht="11.25">
      <c r="B251" s="219"/>
      <c r="C251" s="220"/>
      <c r="D251" s="221" t="s">
        <v>193</v>
      </c>
      <c r="E251" s="222" t="s">
        <v>1</v>
      </c>
      <c r="F251" s="223" t="s">
        <v>137</v>
      </c>
      <c r="G251" s="220"/>
      <c r="H251" s="224">
        <v>27.3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193</v>
      </c>
      <c r="AU251" s="230" t="s">
        <v>86</v>
      </c>
      <c r="AV251" s="13" t="s">
        <v>86</v>
      </c>
      <c r="AW251" s="13" t="s">
        <v>32</v>
      </c>
      <c r="AX251" s="13" t="s">
        <v>84</v>
      </c>
      <c r="AY251" s="230" t="s">
        <v>184</v>
      </c>
    </row>
    <row r="252" spans="1:65" s="2" customFormat="1" ht="16.5" customHeight="1">
      <c r="A252" s="34"/>
      <c r="B252" s="35"/>
      <c r="C252" s="205" t="s">
        <v>608</v>
      </c>
      <c r="D252" s="205" t="s">
        <v>187</v>
      </c>
      <c r="E252" s="206" t="s">
        <v>906</v>
      </c>
      <c r="F252" s="207" t="s">
        <v>907</v>
      </c>
      <c r="G252" s="208" t="s">
        <v>190</v>
      </c>
      <c r="H252" s="209">
        <v>27.3</v>
      </c>
      <c r="I252" s="210"/>
      <c r="J252" s="211">
        <f>ROUND(I252*H252,2)</f>
        <v>0</v>
      </c>
      <c r="K252" s="212"/>
      <c r="L252" s="39"/>
      <c r="M252" s="213" t="s">
        <v>1</v>
      </c>
      <c r="N252" s="214" t="s">
        <v>41</v>
      </c>
      <c r="O252" s="71"/>
      <c r="P252" s="215">
        <f>O252*H252</f>
        <v>0</v>
      </c>
      <c r="Q252" s="215">
        <v>1E-4</v>
      </c>
      <c r="R252" s="215">
        <f>Q252*H252</f>
        <v>2.7300000000000002E-3</v>
      </c>
      <c r="S252" s="215">
        <v>0</v>
      </c>
      <c r="T252" s="21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7" t="s">
        <v>128</v>
      </c>
      <c r="AT252" s="217" t="s">
        <v>187</v>
      </c>
      <c r="AU252" s="217" t="s">
        <v>86</v>
      </c>
      <c r="AY252" s="17" t="s">
        <v>184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128</v>
      </c>
      <c r="BM252" s="217" t="s">
        <v>1836</v>
      </c>
    </row>
    <row r="253" spans="1:65" s="13" customFormat="1" ht="11.25">
      <c r="B253" s="219"/>
      <c r="C253" s="220"/>
      <c r="D253" s="221" t="s">
        <v>193</v>
      </c>
      <c r="E253" s="222" t="s">
        <v>1</v>
      </c>
      <c r="F253" s="223" t="s">
        <v>137</v>
      </c>
      <c r="G253" s="220"/>
      <c r="H253" s="224">
        <v>27.3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193</v>
      </c>
      <c r="AU253" s="230" t="s">
        <v>86</v>
      </c>
      <c r="AV253" s="13" t="s">
        <v>86</v>
      </c>
      <c r="AW253" s="13" t="s">
        <v>32</v>
      </c>
      <c r="AX253" s="13" t="s">
        <v>84</v>
      </c>
      <c r="AY253" s="230" t="s">
        <v>184</v>
      </c>
    </row>
    <row r="254" spans="1:65" s="2" customFormat="1" ht="21.75" customHeight="1">
      <c r="A254" s="34"/>
      <c r="B254" s="35"/>
      <c r="C254" s="205" t="s">
        <v>610</v>
      </c>
      <c r="D254" s="205" t="s">
        <v>187</v>
      </c>
      <c r="E254" s="206" t="s">
        <v>1837</v>
      </c>
      <c r="F254" s="207" t="s">
        <v>1838</v>
      </c>
      <c r="G254" s="208" t="s">
        <v>190</v>
      </c>
      <c r="H254" s="209">
        <v>27.3</v>
      </c>
      <c r="I254" s="210"/>
      <c r="J254" s="211">
        <f>ROUND(I254*H254,2)</f>
        <v>0</v>
      </c>
      <c r="K254" s="212"/>
      <c r="L254" s="39"/>
      <c r="M254" s="213" t="s">
        <v>1</v>
      </c>
      <c r="N254" s="214" t="s">
        <v>41</v>
      </c>
      <c r="O254" s="71"/>
      <c r="P254" s="215">
        <f>O254*H254</f>
        <v>0</v>
      </c>
      <c r="Q254" s="215">
        <v>0</v>
      </c>
      <c r="R254" s="215">
        <f>Q254*H254</f>
        <v>0</v>
      </c>
      <c r="S254" s="215">
        <v>1.7250000000000001E-2</v>
      </c>
      <c r="T254" s="216">
        <f>S254*H254</f>
        <v>0.47092500000000004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7" t="s">
        <v>128</v>
      </c>
      <c r="AT254" s="217" t="s">
        <v>187</v>
      </c>
      <c r="AU254" s="217" t="s">
        <v>86</v>
      </c>
      <c r="AY254" s="17" t="s">
        <v>184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128</v>
      </c>
      <c r="BM254" s="217" t="s">
        <v>1839</v>
      </c>
    </row>
    <row r="255" spans="1:65" s="13" customFormat="1" ht="11.25">
      <c r="B255" s="219"/>
      <c r="C255" s="220"/>
      <c r="D255" s="221" t="s">
        <v>193</v>
      </c>
      <c r="E255" s="222" t="s">
        <v>1</v>
      </c>
      <c r="F255" s="223" t="s">
        <v>137</v>
      </c>
      <c r="G255" s="220"/>
      <c r="H255" s="224">
        <v>27.3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193</v>
      </c>
      <c r="AU255" s="230" t="s">
        <v>86</v>
      </c>
      <c r="AV255" s="13" t="s">
        <v>86</v>
      </c>
      <c r="AW255" s="13" t="s">
        <v>32</v>
      </c>
      <c r="AX255" s="13" t="s">
        <v>84</v>
      </c>
      <c r="AY255" s="230" t="s">
        <v>184</v>
      </c>
    </row>
    <row r="256" spans="1:65" s="2" customFormat="1" ht="21.75" customHeight="1">
      <c r="A256" s="34"/>
      <c r="B256" s="35"/>
      <c r="C256" s="205" t="s">
        <v>612</v>
      </c>
      <c r="D256" s="205" t="s">
        <v>187</v>
      </c>
      <c r="E256" s="206" t="s">
        <v>605</v>
      </c>
      <c r="F256" s="207" t="s">
        <v>606</v>
      </c>
      <c r="G256" s="208" t="s">
        <v>564</v>
      </c>
      <c r="H256" s="256"/>
      <c r="I256" s="210"/>
      <c r="J256" s="211">
        <f>ROUND(I256*H256,2)</f>
        <v>0</v>
      </c>
      <c r="K256" s="212"/>
      <c r="L256" s="39"/>
      <c r="M256" s="213" t="s">
        <v>1</v>
      </c>
      <c r="N256" s="214" t="s">
        <v>41</v>
      </c>
      <c r="O256" s="71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7" t="s">
        <v>128</v>
      </c>
      <c r="AT256" s="217" t="s">
        <v>187</v>
      </c>
      <c r="AU256" s="217" t="s">
        <v>86</v>
      </c>
      <c r="AY256" s="17" t="s">
        <v>184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84</v>
      </c>
      <c r="BK256" s="218">
        <f>ROUND(I256*H256,2)</f>
        <v>0</v>
      </c>
      <c r="BL256" s="17" t="s">
        <v>128</v>
      </c>
      <c r="BM256" s="217" t="s">
        <v>1840</v>
      </c>
    </row>
    <row r="257" spans="1:65" s="12" customFormat="1" ht="22.9" customHeight="1">
      <c r="B257" s="189"/>
      <c r="C257" s="190"/>
      <c r="D257" s="191" t="s">
        <v>75</v>
      </c>
      <c r="E257" s="203" t="s">
        <v>266</v>
      </c>
      <c r="F257" s="203" t="s">
        <v>267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SUM(P258:P260)</f>
        <v>0</v>
      </c>
      <c r="Q257" s="197"/>
      <c r="R257" s="198">
        <f>SUM(R258:R260)</f>
        <v>4.7000000000000002E-3</v>
      </c>
      <c r="S257" s="197"/>
      <c r="T257" s="199">
        <f>SUM(T258:T260)</f>
        <v>0</v>
      </c>
      <c r="AR257" s="200" t="s">
        <v>86</v>
      </c>
      <c r="AT257" s="201" t="s">
        <v>75</v>
      </c>
      <c r="AU257" s="201" t="s">
        <v>84</v>
      </c>
      <c r="AY257" s="200" t="s">
        <v>184</v>
      </c>
      <c r="BK257" s="202">
        <f>SUM(BK258:BK260)</f>
        <v>0</v>
      </c>
    </row>
    <row r="258" spans="1:65" s="2" customFormat="1" ht="21.75" customHeight="1">
      <c r="A258" s="34"/>
      <c r="B258" s="35"/>
      <c r="C258" s="205" t="s">
        <v>614</v>
      </c>
      <c r="D258" s="205" t="s">
        <v>187</v>
      </c>
      <c r="E258" s="206" t="s">
        <v>1841</v>
      </c>
      <c r="F258" s="207" t="s">
        <v>1842</v>
      </c>
      <c r="G258" s="208" t="s">
        <v>222</v>
      </c>
      <c r="H258" s="209">
        <v>1</v>
      </c>
      <c r="I258" s="210"/>
      <c r="J258" s="211">
        <f>ROUND(I258*H258,2)</f>
        <v>0</v>
      </c>
      <c r="K258" s="212"/>
      <c r="L258" s="39"/>
      <c r="M258" s="213" t="s">
        <v>1</v>
      </c>
      <c r="N258" s="214" t="s">
        <v>41</v>
      </c>
      <c r="O258" s="71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7" t="s">
        <v>128</v>
      </c>
      <c r="AT258" s="217" t="s">
        <v>187</v>
      </c>
      <c r="AU258" s="217" t="s">
        <v>86</v>
      </c>
      <c r="AY258" s="17" t="s">
        <v>184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7" t="s">
        <v>84</v>
      </c>
      <c r="BK258" s="218">
        <f>ROUND(I258*H258,2)</f>
        <v>0</v>
      </c>
      <c r="BL258" s="17" t="s">
        <v>128</v>
      </c>
      <c r="BM258" s="217" t="s">
        <v>1843</v>
      </c>
    </row>
    <row r="259" spans="1:65" s="2" customFormat="1" ht="16.5" customHeight="1">
      <c r="A259" s="34"/>
      <c r="B259" s="35"/>
      <c r="C259" s="231" t="s">
        <v>616</v>
      </c>
      <c r="D259" s="231" t="s">
        <v>225</v>
      </c>
      <c r="E259" s="232" t="s">
        <v>1844</v>
      </c>
      <c r="F259" s="233" t="s">
        <v>1845</v>
      </c>
      <c r="G259" s="234" t="s">
        <v>222</v>
      </c>
      <c r="H259" s="235">
        <v>1</v>
      </c>
      <c r="I259" s="236"/>
      <c r="J259" s="237">
        <f>ROUND(I259*H259,2)</f>
        <v>0</v>
      </c>
      <c r="K259" s="238"/>
      <c r="L259" s="239"/>
      <c r="M259" s="240" t="s">
        <v>1</v>
      </c>
      <c r="N259" s="241" t="s">
        <v>41</v>
      </c>
      <c r="O259" s="71"/>
      <c r="P259" s="215">
        <f>O259*H259</f>
        <v>0</v>
      </c>
      <c r="Q259" s="215">
        <v>4.7000000000000002E-3</v>
      </c>
      <c r="R259" s="215">
        <f>Q259*H259</f>
        <v>4.7000000000000002E-3</v>
      </c>
      <c r="S259" s="215">
        <v>0</v>
      </c>
      <c r="T259" s="21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7" t="s">
        <v>280</v>
      </c>
      <c r="AT259" s="217" t="s">
        <v>225</v>
      </c>
      <c r="AU259" s="217" t="s">
        <v>86</v>
      </c>
      <c r="AY259" s="17" t="s">
        <v>184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7" t="s">
        <v>84</v>
      </c>
      <c r="BK259" s="218">
        <f>ROUND(I259*H259,2)</f>
        <v>0</v>
      </c>
      <c r="BL259" s="17" t="s">
        <v>128</v>
      </c>
      <c r="BM259" s="217" t="s">
        <v>1846</v>
      </c>
    </row>
    <row r="260" spans="1:65" s="2" customFormat="1" ht="21.75" customHeight="1">
      <c r="A260" s="34"/>
      <c r="B260" s="35"/>
      <c r="C260" s="205" t="s">
        <v>618</v>
      </c>
      <c r="D260" s="205" t="s">
        <v>187</v>
      </c>
      <c r="E260" s="206" t="s">
        <v>313</v>
      </c>
      <c r="F260" s="207" t="s">
        <v>314</v>
      </c>
      <c r="G260" s="208" t="s">
        <v>243</v>
      </c>
      <c r="H260" s="209">
        <v>5.0000000000000001E-3</v>
      </c>
      <c r="I260" s="210"/>
      <c r="J260" s="211">
        <f>ROUND(I260*H260,2)</f>
        <v>0</v>
      </c>
      <c r="K260" s="212"/>
      <c r="L260" s="39"/>
      <c r="M260" s="213" t="s">
        <v>1</v>
      </c>
      <c r="N260" s="214" t="s">
        <v>41</v>
      </c>
      <c r="O260" s="71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7" t="s">
        <v>128</v>
      </c>
      <c r="AT260" s="217" t="s">
        <v>187</v>
      </c>
      <c r="AU260" s="217" t="s">
        <v>86</v>
      </c>
      <c r="AY260" s="17" t="s">
        <v>184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128</v>
      </c>
      <c r="BM260" s="217" t="s">
        <v>1847</v>
      </c>
    </row>
    <row r="261" spans="1:65" s="12" customFormat="1" ht="22.9" customHeight="1">
      <c r="B261" s="189"/>
      <c r="C261" s="190"/>
      <c r="D261" s="191" t="s">
        <v>75</v>
      </c>
      <c r="E261" s="203" t="s">
        <v>628</v>
      </c>
      <c r="F261" s="203" t="s">
        <v>629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SUM(P262:P277)</f>
        <v>0</v>
      </c>
      <c r="Q261" s="197"/>
      <c r="R261" s="198">
        <f>SUM(R262:R277)</f>
        <v>0.85143460000000004</v>
      </c>
      <c r="S261" s="197"/>
      <c r="T261" s="199">
        <f>SUM(T262:T277)</f>
        <v>1.0624899999999999</v>
      </c>
      <c r="AR261" s="200" t="s">
        <v>86</v>
      </c>
      <c r="AT261" s="201" t="s">
        <v>75</v>
      </c>
      <c r="AU261" s="201" t="s">
        <v>84</v>
      </c>
      <c r="AY261" s="200" t="s">
        <v>184</v>
      </c>
      <c r="BK261" s="202">
        <f>SUM(BK262:BK277)</f>
        <v>0</v>
      </c>
    </row>
    <row r="262" spans="1:65" s="2" customFormat="1" ht="16.5" customHeight="1">
      <c r="A262" s="34"/>
      <c r="B262" s="35"/>
      <c r="C262" s="205" t="s">
        <v>620</v>
      </c>
      <c r="D262" s="205" t="s">
        <v>187</v>
      </c>
      <c r="E262" s="206" t="s">
        <v>631</v>
      </c>
      <c r="F262" s="207" t="s">
        <v>632</v>
      </c>
      <c r="G262" s="208" t="s">
        <v>340</v>
      </c>
      <c r="H262" s="209">
        <v>30.4</v>
      </c>
      <c r="I262" s="210"/>
      <c r="J262" s="211">
        <f>ROUND(I262*H262,2)</f>
        <v>0</v>
      </c>
      <c r="K262" s="212"/>
      <c r="L262" s="39"/>
      <c r="M262" s="213" t="s">
        <v>1</v>
      </c>
      <c r="N262" s="214" t="s">
        <v>41</v>
      </c>
      <c r="O262" s="71"/>
      <c r="P262" s="215">
        <f>O262*H262</f>
        <v>0</v>
      </c>
      <c r="Q262" s="215">
        <v>0</v>
      </c>
      <c r="R262" s="215">
        <f>Q262*H262</f>
        <v>0</v>
      </c>
      <c r="S262" s="215">
        <v>3.2499999999999999E-3</v>
      </c>
      <c r="T262" s="216">
        <f>S262*H262</f>
        <v>9.8799999999999985E-2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7" t="s">
        <v>128</v>
      </c>
      <c r="AT262" s="217" t="s">
        <v>187</v>
      </c>
      <c r="AU262" s="217" t="s">
        <v>86</v>
      </c>
      <c r="AY262" s="17" t="s">
        <v>184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128</v>
      </c>
      <c r="BM262" s="217" t="s">
        <v>1848</v>
      </c>
    </row>
    <row r="263" spans="1:65" s="13" customFormat="1" ht="11.25">
      <c r="B263" s="219"/>
      <c r="C263" s="220"/>
      <c r="D263" s="221" t="s">
        <v>193</v>
      </c>
      <c r="E263" s="222" t="s">
        <v>416</v>
      </c>
      <c r="F263" s="223" t="s">
        <v>1849</v>
      </c>
      <c r="G263" s="220"/>
      <c r="H263" s="224">
        <v>30.4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193</v>
      </c>
      <c r="AU263" s="230" t="s">
        <v>86</v>
      </c>
      <c r="AV263" s="13" t="s">
        <v>86</v>
      </c>
      <c r="AW263" s="13" t="s">
        <v>32</v>
      </c>
      <c r="AX263" s="13" t="s">
        <v>84</v>
      </c>
      <c r="AY263" s="230" t="s">
        <v>184</v>
      </c>
    </row>
    <row r="264" spans="1:65" s="2" customFormat="1" ht="21.75" customHeight="1">
      <c r="A264" s="34"/>
      <c r="B264" s="35"/>
      <c r="C264" s="205" t="s">
        <v>622</v>
      </c>
      <c r="D264" s="205" t="s">
        <v>187</v>
      </c>
      <c r="E264" s="206" t="s">
        <v>636</v>
      </c>
      <c r="F264" s="207" t="s">
        <v>637</v>
      </c>
      <c r="G264" s="208" t="s">
        <v>340</v>
      </c>
      <c r="H264" s="209">
        <v>30.4</v>
      </c>
      <c r="I264" s="210"/>
      <c r="J264" s="211">
        <f>ROUND(I264*H264,2)</f>
        <v>0</v>
      </c>
      <c r="K264" s="212"/>
      <c r="L264" s="39"/>
      <c r="M264" s="213" t="s">
        <v>1</v>
      </c>
      <c r="N264" s="214" t="s">
        <v>41</v>
      </c>
      <c r="O264" s="71"/>
      <c r="P264" s="215">
        <f>O264*H264</f>
        <v>0</v>
      </c>
      <c r="Q264" s="215">
        <v>4.2999999999999999E-4</v>
      </c>
      <c r="R264" s="215">
        <f>Q264*H264</f>
        <v>1.3071999999999999E-2</v>
      </c>
      <c r="S264" s="215">
        <v>0</v>
      </c>
      <c r="T264" s="21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7" t="s">
        <v>128</v>
      </c>
      <c r="AT264" s="217" t="s">
        <v>187</v>
      </c>
      <c r="AU264" s="217" t="s">
        <v>86</v>
      </c>
      <c r="AY264" s="17" t="s">
        <v>184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7" t="s">
        <v>84</v>
      </c>
      <c r="BK264" s="218">
        <f>ROUND(I264*H264,2)</f>
        <v>0</v>
      </c>
      <c r="BL264" s="17" t="s">
        <v>128</v>
      </c>
      <c r="BM264" s="217" t="s">
        <v>1850</v>
      </c>
    </row>
    <row r="265" spans="1:65" s="13" customFormat="1" ht="11.25">
      <c r="B265" s="219"/>
      <c r="C265" s="220"/>
      <c r="D265" s="221" t="s">
        <v>193</v>
      </c>
      <c r="E265" s="222" t="s">
        <v>1</v>
      </c>
      <c r="F265" s="223" t="s">
        <v>416</v>
      </c>
      <c r="G265" s="220"/>
      <c r="H265" s="224">
        <v>30.4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193</v>
      </c>
      <c r="AU265" s="230" t="s">
        <v>86</v>
      </c>
      <c r="AV265" s="13" t="s">
        <v>86</v>
      </c>
      <c r="AW265" s="13" t="s">
        <v>32</v>
      </c>
      <c r="AX265" s="13" t="s">
        <v>84</v>
      </c>
      <c r="AY265" s="230" t="s">
        <v>184</v>
      </c>
    </row>
    <row r="266" spans="1:65" s="2" customFormat="1" ht="33" customHeight="1">
      <c r="A266" s="34"/>
      <c r="B266" s="35"/>
      <c r="C266" s="231" t="s">
        <v>624</v>
      </c>
      <c r="D266" s="231" t="s">
        <v>225</v>
      </c>
      <c r="E266" s="232" t="s">
        <v>640</v>
      </c>
      <c r="F266" s="233" t="s">
        <v>641</v>
      </c>
      <c r="G266" s="234" t="s">
        <v>190</v>
      </c>
      <c r="H266" s="235">
        <v>3.6480000000000001</v>
      </c>
      <c r="I266" s="236"/>
      <c r="J266" s="237">
        <f>ROUND(I266*H266,2)</f>
        <v>0</v>
      </c>
      <c r="K266" s="238"/>
      <c r="L266" s="239"/>
      <c r="M266" s="240" t="s">
        <v>1</v>
      </c>
      <c r="N266" s="241" t="s">
        <v>41</v>
      </c>
      <c r="O266" s="71"/>
      <c r="P266" s="215">
        <f>O266*H266</f>
        <v>0</v>
      </c>
      <c r="Q266" s="215">
        <v>1.9199999999999998E-2</v>
      </c>
      <c r="R266" s="215">
        <f>Q266*H266</f>
        <v>7.0041599999999996E-2</v>
      </c>
      <c r="S266" s="215">
        <v>0</v>
      </c>
      <c r="T266" s="21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7" t="s">
        <v>280</v>
      </c>
      <c r="AT266" s="217" t="s">
        <v>225</v>
      </c>
      <c r="AU266" s="217" t="s">
        <v>86</v>
      </c>
      <c r="AY266" s="17" t="s">
        <v>184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128</v>
      </c>
      <c r="BM266" s="217" t="s">
        <v>1851</v>
      </c>
    </row>
    <row r="267" spans="1:65" s="13" customFormat="1" ht="11.25">
      <c r="B267" s="219"/>
      <c r="C267" s="220"/>
      <c r="D267" s="221" t="s">
        <v>193</v>
      </c>
      <c r="E267" s="222" t="s">
        <v>1</v>
      </c>
      <c r="F267" s="223" t="s">
        <v>643</v>
      </c>
      <c r="G267" s="220"/>
      <c r="H267" s="224">
        <v>3.04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193</v>
      </c>
      <c r="AU267" s="230" t="s">
        <v>86</v>
      </c>
      <c r="AV267" s="13" t="s">
        <v>86</v>
      </c>
      <c r="AW267" s="13" t="s">
        <v>32</v>
      </c>
      <c r="AX267" s="13" t="s">
        <v>84</v>
      </c>
      <c r="AY267" s="230" t="s">
        <v>184</v>
      </c>
    </row>
    <row r="268" spans="1:65" s="13" customFormat="1" ht="11.25">
      <c r="B268" s="219"/>
      <c r="C268" s="220"/>
      <c r="D268" s="221" t="s">
        <v>193</v>
      </c>
      <c r="E268" s="220"/>
      <c r="F268" s="223" t="s">
        <v>1852</v>
      </c>
      <c r="G268" s="220"/>
      <c r="H268" s="224">
        <v>3.6480000000000001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193</v>
      </c>
      <c r="AU268" s="230" t="s">
        <v>86</v>
      </c>
      <c r="AV268" s="13" t="s">
        <v>86</v>
      </c>
      <c r="AW268" s="13" t="s">
        <v>4</v>
      </c>
      <c r="AX268" s="13" t="s">
        <v>84</v>
      </c>
      <c r="AY268" s="230" t="s">
        <v>184</v>
      </c>
    </row>
    <row r="269" spans="1:65" s="2" customFormat="1" ht="16.5" customHeight="1">
      <c r="A269" s="34"/>
      <c r="B269" s="35"/>
      <c r="C269" s="205" t="s">
        <v>626</v>
      </c>
      <c r="D269" s="205" t="s">
        <v>187</v>
      </c>
      <c r="E269" s="206" t="s">
        <v>646</v>
      </c>
      <c r="F269" s="207" t="s">
        <v>647</v>
      </c>
      <c r="G269" s="208" t="s">
        <v>190</v>
      </c>
      <c r="H269" s="209">
        <v>27.3</v>
      </c>
      <c r="I269" s="210"/>
      <c r="J269" s="211">
        <f>ROUND(I269*H269,2)</f>
        <v>0</v>
      </c>
      <c r="K269" s="212"/>
      <c r="L269" s="39"/>
      <c r="M269" s="213" t="s">
        <v>1</v>
      </c>
      <c r="N269" s="214" t="s">
        <v>41</v>
      </c>
      <c r="O269" s="71"/>
      <c r="P269" s="215">
        <f>O269*H269</f>
        <v>0</v>
      </c>
      <c r="Q269" s="215">
        <v>0</v>
      </c>
      <c r="R269" s="215">
        <f>Q269*H269</f>
        <v>0</v>
      </c>
      <c r="S269" s="215">
        <v>3.5299999999999998E-2</v>
      </c>
      <c r="T269" s="216">
        <f>S269*H269</f>
        <v>0.96368999999999994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7" t="s">
        <v>128</v>
      </c>
      <c r="AT269" s="217" t="s">
        <v>187</v>
      </c>
      <c r="AU269" s="217" t="s">
        <v>86</v>
      </c>
      <c r="AY269" s="17" t="s">
        <v>184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84</v>
      </c>
      <c r="BK269" s="218">
        <f>ROUND(I269*H269,2)</f>
        <v>0</v>
      </c>
      <c r="BL269" s="17" t="s">
        <v>128</v>
      </c>
      <c r="BM269" s="217" t="s">
        <v>1853</v>
      </c>
    </row>
    <row r="270" spans="1:65" s="13" customFormat="1" ht="11.25">
      <c r="B270" s="219"/>
      <c r="C270" s="220"/>
      <c r="D270" s="221" t="s">
        <v>193</v>
      </c>
      <c r="E270" s="222" t="s">
        <v>1</v>
      </c>
      <c r="F270" s="223" t="s">
        <v>137</v>
      </c>
      <c r="G270" s="220"/>
      <c r="H270" s="224">
        <v>27.3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193</v>
      </c>
      <c r="AU270" s="230" t="s">
        <v>86</v>
      </c>
      <c r="AV270" s="13" t="s">
        <v>86</v>
      </c>
      <c r="AW270" s="13" t="s">
        <v>32</v>
      </c>
      <c r="AX270" s="13" t="s">
        <v>84</v>
      </c>
      <c r="AY270" s="230" t="s">
        <v>184</v>
      </c>
    </row>
    <row r="271" spans="1:65" s="2" customFormat="1" ht="33" customHeight="1">
      <c r="A271" s="34"/>
      <c r="B271" s="35"/>
      <c r="C271" s="205" t="s">
        <v>630</v>
      </c>
      <c r="D271" s="205" t="s">
        <v>187</v>
      </c>
      <c r="E271" s="206" t="s">
        <v>650</v>
      </c>
      <c r="F271" s="207" t="s">
        <v>651</v>
      </c>
      <c r="G271" s="208" t="s">
        <v>190</v>
      </c>
      <c r="H271" s="209">
        <v>27.3</v>
      </c>
      <c r="I271" s="210"/>
      <c r="J271" s="211">
        <f>ROUND(I271*H271,2)</f>
        <v>0</v>
      </c>
      <c r="K271" s="212"/>
      <c r="L271" s="39"/>
      <c r="M271" s="213" t="s">
        <v>1</v>
      </c>
      <c r="N271" s="214" t="s">
        <v>41</v>
      </c>
      <c r="O271" s="71"/>
      <c r="P271" s="215">
        <f>O271*H271</f>
        <v>0</v>
      </c>
      <c r="Q271" s="215">
        <v>6.8900000000000003E-3</v>
      </c>
      <c r="R271" s="215">
        <f>Q271*H271</f>
        <v>0.18809700000000001</v>
      </c>
      <c r="S271" s="215">
        <v>0</v>
      </c>
      <c r="T271" s="21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7" t="s">
        <v>128</v>
      </c>
      <c r="AT271" s="217" t="s">
        <v>187</v>
      </c>
      <c r="AU271" s="217" t="s">
        <v>86</v>
      </c>
      <c r="AY271" s="17" t="s">
        <v>184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128</v>
      </c>
      <c r="BM271" s="217" t="s">
        <v>1854</v>
      </c>
    </row>
    <row r="272" spans="1:65" s="13" customFormat="1" ht="11.25">
      <c r="B272" s="219"/>
      <c r="C272" s="220"/>
      <c r="D272" s="221" t="s">
        <v>193</v>
      </c>
      <c r="E272" s="222" t="s">
        <v>1</v>
      </c>
      <c r="F272" s="223" t="s">
        <v>137</v>
      </c>
      <c r="G272" s="220"/>
      <c r="H272" s="224">
        <v>27.3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193</v>
      </c>
      <c r="AU272" s="230" t="s">
        <v>86</v>
      </c>
      <c r="AV272" s="13" t="s">
        <v>86</v>
      </c>
      <c r="AW272" s="13" t="s">
        <v>32</v>
      </c>
      <c r="AX272" s="13" t="s">
        <v>84</v>
      </c>
      <c r="AY272" s="230" t="s">
        <v>184</v>
      </c>
    </row>
    <row r="273" spans="1:65" s="2" customFormat="1" ht="33" customHeight="1">
      <c r="A273" s="34"/>
      <c r="B273" s="35"/>
      <c r="C273" s="231" t="s">
        <v>635</v>
      </c>
      <c r="D273" s="231" t="s">
        <v>225</v>
      </c>
      <c r="E273" s="232" t="s">
        <v>640</v>
      </c>
      <c r="F273" s="233" t="s">
        <v>641</v>
      </c>
      <c r="G273" s="234" t="s">
        <v>190</v>
      </c>
      <c r="H273" s="235">
        <v>30.03</v>
      </c>
      <c r="I273" s="236"/>
      <c r="J273" s="237">
        <f>ROUND(I273*H273,2)</f>
        <v>0</v>
      </c>
      <c r="K273" s="238"/>
      <c r="L273" s="239"/>
      <c r="M273" s="240" t="s">
        <v>1</v>
      </c>
      <c r="N273" s="241" t="s">
        <v>41</v>
      </c>
      <c r="O273" s="71"/>
      <c r="P273" s="215">
        <f>O273*H273</f>
        <v>0</v>
      </c>
      <c r="Q273" s="215">
        <v>1.9199999999999998E-2</v>
      </c>
      <c r="R273" s="215">
        <f>Q273*H273</f>
        <v>0.57657599999999998</v>
      </c>
      <c r="S273" s="215">
        <v>0</v>
      </c>
      <c r="T273" s="21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7" t="s">
        <v>280</v>
      </c>
      <c r="AT273" s="217" t="s">
        <v>225</v>
      </c>
      <c r="AU273" s="217" t="s">
        <v>86</v>
      </c>
      <c r="AY273" s="17" t="s">
        <v>184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84</v>
      </c>
      <c r="BK273" s="218">
        <f>ROUND(I273*H273,2)</f>
        <v>0</v>
      </c>
      <c r="BL273" s="17" t="s">
        <v>128</v>
      </c>
      <c r="BM273" s="217" t="s">
        <v>1855</v>
      </c>
    </row>
    <row r="274" spans="1:65" s="13" customFormat="1" ht="11.25">
      <c r="B274" s="219"/>
      <c r="C274" s="220"/>
      <c r="D274" s="221" t="s">
        <v>193</v>
      </c>
      <c r="E274" s="220"/>
      <c r="F274" s="223" t="s">
        <v>1827</v>
      </c>
      <c r="G274" s="220"/>
      <c r="H274" s="224">
        <v>30.03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193</v>
      </c>
      <c r="AU274" s="230" t="s">
        <v>86</v>
      </c>
      <c r="AV274" s="13" t="s">
        <v>86</v>
      </c>
      <c r="AW274" s="13" t="s">
        <v>4</v>
      </c>
      <c r="AX274" s="13" t="s">
        <v>84</v>
      </c>
      <c r="AY274" s="230" t="s">
        <v>184</v>
      </c>
    </row>
    <row r="275" spans="1:65" s="2" customFormat="1" ht="16.5" customHeight="1">
      <c r="A275" s="34"/>
      <c r="B275" s="35"/>
      <c r="C275" s="205" t="s">
        <v>639</v>
      </c>
      <c r="D275" s="205" t="s">
        <v>187</v>
      </c>
      <c r="E275" s="206" t="s">
        <v>656</v>
      </c>
      <c r="F275" s="207" t="s">
        <v>657</v>
      </c>
      <c r="G275" s="208" t="s">
        <v>340</v>
      </c>
      <c r="H275" s="209">
        <v>30.4</v>
      </c>
      <c r="I275" s="210"/>
      <c r="J275" s="211">
        <f>ROUND(I275*H275,2)</f>
        <v>0</v>
      </c>
      <c r="K275" s="212"/>
      <c r="L275" s="39"/>
      <c r="M275" s="213" t="s">
        <v>1</v>
      </c>
      <c r="N275" s="214" t="s">
        <v>41</v>
      </c>
      <c r="O275" s="71"/>
      <c r="P275" s="215">
        <f>O275*H275</f>
        <v>0</v>
      </c>
      <c r="Q275" s="215">
        <v>1.2E-4</v>
      </c>
      <c r="R275" s="215">
        <f>Q275*H275</f>
        <v>3.6479999999999998E-3</v>
      </c>
      <c r="S275" s="215">
        <v>0</v>
      </c>
      <c r="T275" s="21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7" t="s">
        <v>128</v>
      </c>
      <c r="AT275" s="217" t="s">
        <v>187</v>
      </c>
      <c r="AU275" s="217" t="s">
        <v>86</v>
      </c>
      <c r="AY275" s="17" t="s">
        <v>184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7" t="s">
        <v>84</v>
      </c>
      <c r="BK275" s="218">
        <f>ROUND(I275*H275,2)</f>
        <v>0</v>
      </c>
      <c r="BL275" s="17" t="s">
        <v>128</v>
      </c>
      <c r="BM275" s="217" t="s">
        <v>1856</v>
      </c>
    </row>
    <row r="276" spans="1:65" s="13" customFormat="1" ht="11.25">
      <c r="B276" s="219"/>
      <c r="C276" s="220"/>
      <c r="D276" s="221" t="s">
        <v>193</v>
      </c>
      <c r="E276" s="222" t="s">
        <v>1</v>
      </c>
      <c r="F276" s="223" t="s">
        <v>416</v>
      </c>
      <c r="G276" s="220"/>
      <c r="H276" s="224">
        <v>30.4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193</v>
      </c>
      <c r="AU276" s="230" t="s">
        <v>86</v>
      </c>
      <c r="AV276" s="13" t="s">
        <v>86</v>
      </c>
      <c r="AW276" s="13" t="s">
        <v>32</v>
      </c>
      <c r="AX276" s="13" t="s">
        <v>84</v>
      </c>
      <c r="AY276" s="230" t="s">
        <v>184</v>
      </c>
    </row>
    <row r="277" spans="1:65" s="2" customFormat="1" ht="21.75" customHeight="1">
      <c r="A277" s="34"/>
      <c r="B277" s="35"/>
      <c r="C277" s="205" t="s">
        <v>645</v>
      </c>
      <c r="D277" s="205" t="s">
        <v>187</v>
      </c>
      <c r="E277" s="206" t="s">
        <v>660</v>
      </c>
      <c r="F277" s="207" t="s">
        <v>661</v>
      </c>
      <c r="G277" s="208" t="s">
        <v>564</v>
      </c>
      <c r="H277" s="256"/>
      <c r="I277" s="210"/>
      <c r="J277" s="211">
        <f>ROUND(I277*H277,2)</f>
        <v>0</v>
      </c>
      <c r="K277" s="212"/>
      <c r="L277" s="39"/>
      <c r="M277" s="213" t="s">
        <v>1</v>
      </c>
      <c r="N277" s="214" t="s">
        <v>41</v>
      </c>
      <c r="O277" s="71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7" t="s">
        <v>128</v>
      </c>
      <c r="AT277" s="217" t="s">
        <v>187</v>
      </c>
      <c r="AU277" s="217" t="s">
        <v>86</v>
      </c>
      <c r="AY277" s="17" t="s">
        <v>184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7" t="s">
        <v>84</v>
      </c>
      <c r="BK277" s="218">
        <f>ROUND(I277*H277,2)</f>
        <v>0</v>
      </c>
      <c r="BL277" s="17" t="s">
        <v>128</v>
      </c>
      <c r="BM277" s="217" t="s">
        <v>1857</v>
      </c>
    </row>
    <row r="278" spans="1:65" s="12" customFormat="1" ht="22.9" customHeight="1">
      <c r="B278" s="189"/>
      <c r="C278" s="190"/>
      <c r="D278" s="191" t="s">
        <v>75</v>
      </c>
      <c r="E278" s="203" t="s">
        <v>316</v>
      </c>
      <c r="F278" s="203" t="s">
        <v>317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SUM(P279:P288)</f>
        <v>0</v>
      </c>
      <c r="Q278" s="197"/>
      <c r="R278" s="198">
        <f>SUM(R279:R288)</f>
        <v>2.3724000000000002E-3</v>
      </c>
      <c r="S278" s="197"/>
      <c r="T278" s="199">
        <f>SUM(T279:T288)</f>
        <v>1.1483999999999998E-2</v>
      </c>
      <c r="AR278" s="200" t="s">
        <v>86</v>
      </c>
      <c r="AT278" s="201" t="s">
        <v>75</v>
      </c>
      <c r="AU278" s="201" t="s">
        <v>84</v>
      </c>
      <c r="AY278" s="200" t="s">
        <v>184</v>
      </c>
      <c r="BK278" s="202">
        <f>SUM(BK279:BK288)</f>
        <v>0</v>
      </c>
    </row>
    <row r="279" spans="1:65" s="2" customFormat="1" ht="21.75" customHeight="1">
      <c r="A279" s="34"/>
      <c r="B279" s="35"/>
      <c r="C279" s="205" t="s">
        <v>649</v>
      </c>
      <c r="D279" s="205" t="s">
        <v>187</v>
      </c>
      <c r="E279" s="206" t="s">
        <v>1858</v>
      </c>
      <c r="F279" s="207" t="s">
        <v>1859</v>
      </c>
      <c r="G279" s="208" t="s">
        <v>190</v>
      </c>
      <c r="H279" s="209">
        <v>5.94</v>
      </c>
      <c r="I279" s="210"/>
      <c r="J279" s="211">
        <f>ROUND(I279*H279,2)</f>
        <v>0</v>
      </c>
      <c r="K279" s="212"/>
      <c r="L279" s="39"/>
      <c r="M279" s="213" t="s">
        <v>1</v>
      </c>
      <c r="N279" s="214" t="s">
        <v>41</v>
      </c>
      <c r="O279" s="71"/>
      <c r="P279" s="215">
        <f>O279*H279</f>
        <v>0</v>
      </c>
      <c r="Q279" s="215">
        <v>6.0000000000000002E-5</v>
      </c>
      <c r="R279" s="215">
        <f>Q279*H279</f>
        <v>3.5640000000000004E-4</v>
      </c>
      <c r="S279" s="215">
        <v>0</v>
      </c>
      <c r="T279" s="21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7" t="s">
        <v>128</v>
      </c>
      <c r="AT279" s="217" t="s">
        <v>187</v>
      </c>
      <c r="AU279" s="217" t="s">
        <v>86</v>
      </c>
      <c r="AY279" s="17" t="s">
        <v>184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7" t="s">
        <v>84</v>
      </c>
      <c r="BK279" s="218">
        <f>ROUND(I279*H279,2)</f>
        <v>0</v>
      </c>
      <c r="BL279" s="17" t="s">
        <v>128</v>
      </c>
      <c r="BM279" s="217" t="s">
        <v>1860</v>
      </c>
    </row>
    <row r="280" spans="1:65" s="13" customFormat="1" ht="11.25">
      <c r="B280" s="219"/>
      <c r="C280" s="220"/>
      <c r="D280" s="221" t="s">
        <v>193</v>
      </c>
      <c r="E280" s="222" t="s">
        <v>1</v>
      </c>
      <c r="F280" s="223" t="s">
        <v>412</v>
      </c>
      <c r="G280" s="220"/>
      <c r="H280" s="224">
        <v>5.94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193</v>
      </c>
      <c r="AU280" s="230" t="s">
        <v>86</v>
      </c>
      <c r="AV280" s="13" t="s">
        <v>86</v>
      </c>
      <c r="AW280" s="13" t="s">
        <v>32</v>
      </c>
      <c r="AX280" s="13" t="s">
        <v>84</v>
      </c>
      <c r="AY280" s="230" t="s">
        <v>184</v>
      </c>
    </row>
    <row r="281" spans="1:65" s="2" customFormat="1" ht="21.75" customHeight="1">
      <c r="A281" s="34"/>
      <c r="B281" s="35"/>
      <c r="C281" s="205" t="s">
        <v>653</v>
      </c>
      <c r="D281" s="205" t="s">
        <v>187</v>
      </c>
      <c r="E281" s="206" t="s">
        <v>319</v>
      </c>
      <c r="F281" s="207" t="s">
        <v>320</v>
      </c>
      <c r="G281" s="208" t="s">
        <v>190</v>
      </c>
      <c r="H281" s="209">
        <v>5.94</v>
      </c>
      <c r="I281" s="210"/>
      <c r="J281" s="211">
        <f>ROUND(I281*H281,2)</f>
        <v>0</v>
      </c>
      <c r="K281" s="212"/>
      <c r="L281" s="39"/>
      <c r="M281" s="213" t="s">
        <v>1</v>
      </c>
      <c r="N281" s="214" t="s">
        <v>41</v>
      </c>
      <c r="O281" s="71"/>
      <c r="P281" s="215">
        <f>O281*H281</f>
        <v>0</v>
      </c>
      <c r="Q281" s="215">
        <v>1.3999999999999999E-4</v>
      </c>
      <c r="R281" s="215">
        <f>Q281*H281</f>
        <v>8.3159999999999994E-4</v>
      </c>
      <c r="S281" s="215">
        <v>0</v>
      </c>
      <c r="T281" s="21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7" t="s">
        <v>128</v>
      </c>
      <c r="AT281" s="217" t="s">
        <v>187</v>
      </c>
      <c r="AU281" s="217" t="s">
        <v>86</v>
      </c>
      <c r="AY281" s="17" t="s">
        <v>184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7" t="s">
        <v>84</v>
      </c>
      <c r="BK281" s="218">
        <f>ROUND(I281*H281,2)</f>
        <v>0</v>
      </c>
      <c r="BL281" s="17" t="s">
        <v>128</v>
      </c>
      <c r="BM281" s="217" t="s">
        <v>1861</v>
      </c>
    </row>
    <row r="282" spans="1:65" s="13" customFormat="1" ht="11.25">
      <c r="B282" s="219"/>
      <c r="C282" s="220"/>
      <c r="D282" s="221" t="s">
        <v>193</v>
      </c>
      <c r="E282" s="222" t="s">
        <v>412</v>
      </c>
      <c r="F282" s="223" t="s">
        <v>1862</v>
      </c>
      <c r="G282" s="220"/>
      <c r="H282" s="224">
        <v>5.94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193</v>
      </c>
      <c r="AU282" s="230" t="s">
        <v>86</v>
      </c>
      <c r="AV282" s="13" t="s">
        <v>86</v>
      </c>
      <c r="AW282" s="13" t="s">
        <v>32</v>
      </c>
      <c r="AX282" s="13" t="s">
        <v>84</v>
      </c>
      <c r="AY282" s="230" t="s">
        <v>184</v>
      </c>
    </row>
    <row r="283" spans="1:65" s="2" customFormat="1" ht="21.75" customHeight="1">
      <c r="A283" s="34"/>
      <c r="B283" s="35"/>
      <c r="C283" s="205" t="s">
        <v>655</v>
      </c>
      <c r="D283" s="205" t="s">
        <v>187</v>
      </c>
      <c r="E283" s="206" t="s">
        <v>324</v>
      </c>
      <c r="F283" s="207" t="s">
        <v>325</v>
      </c>
      <c r="G283" s="208" t="s">
        <v>190</v>
      </c>
      <c r="H283" s="209">
        <v>5.94</v>
      </c>
      <c r="I283" s="210"/>
      <c r="J283" s="211">
        <f>ROUND(I283*H283,2)</f>
        <v>0</v>
      </c>
      <c r="K283" s="212"/>
      <c r="L283" s="39"/>
      <c r="M283" s="213" t="s">
        <v>1</v>
      </c>
      <c r="N283" s="214" t="s">
        <v>41</v>
      </c>
      <c r="O283" s="71"/>
      <c r="P283" s="215">
        <f>O283*H283</f>
        <v>0</v>
      </c>
      <c r="Q283" s="215">
        <v>1.2E-4</v>
      </c>
      <c r="R283" s="215">
        <f>Q283*H283</f>
        <v>7.1280000000000009E-4</v>
      </c>
      <c r="S283" s="215">
        <v>0</v>
      </c>
      <c r="T283" s="21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7" t="s">
        <v>128</v>
      </c>
      <c r="AT283" s="217" t="s">
        <v>187</v>
      </c>
      <c r="AU283" s="217" t="s">
        <v>86</v>
      </c>
      <c r="AY283" s="17" t="s">
        <v>184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7" t="s">
        <v>84</v>
      </c>
      <c r="BK283" s="218">
        <f>ROUND(I283*H283,2)</f>
        <v>0</v>
      </c>
      <c r="BL283" s="17" t="s">
        <v>128</v>
      </c>
      <c r="BM283" s="217" t="s">
        <v>1863</v>
      </c>
    </row>
    <row r="284" spans="1:65" s="13" customFormat="1" ht="11.25">
      <c r="B284" s="219"/>
      <c r="C284" s="220"/>
      <c r="D284" s="221" t="s">
        <v>193</v>
      </c>
      <c r="E284" s="222" t="s">
        <v>1</v>
      </c>
      <c r="F284" s="223" t="s">
        <v>412</v>
      </c>
      <c r="G284" s="220"/>
      <c r="H284" s="224">
        <v>5.94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193</v>
      </c>
      <c r="AU284" s="230" t="s">
        <v>86</v>
      </c>
      <c r="AV284" s="13" t="s">
        <v>86</v>
      </c>
      <c r="AW284" s="13" t="s">
        <v>32</v>
      </c>
      <c r="AX284" s="13" t="s">
        <v>84</v>
      </c>
      <c r="AY284" s="230" t="s">
        <v>184</v>
      </c>
    </row>
    <row r="285" spans="1:65" s="2" customFormat="1" ht="16.5" customHeight="1">
      <c r="A285" s="34"/>
      <c r="B285" s="35"/>
      <c r="C285" s="205" t="s">
        <v>659</v>
      </c>
      <c r="D285" s="205" t="s">
        <v>187</v>
      </c>
      <c r="E285" s="206" t="s">
        <v>327</v>
      </c>
      <c r="F285" s="207" t="s">
        <v>328</v>
      </c>
      <c r="G285" s="208" t="s">
        <v>190</v>
      </c>
      <c r="H285" s="209">
        <v>47.16</v>
      </c>
      <c r="I285" s="210"/>
      <c r="J285" s="211">
        <f>ROUND(I285*H285,2)</f>
        <v>0</v>
      </c>
      <c r="K285" s="212"/>
      <c r="L285" s="39"/>
      <c r="M285" s="213" t="s">
        <v>1</v>
      </c>
      <c r="N285" s="214" t="s">
        <v>41</v>
      </c>
      <c r="O285" s="71"/>
      <c r="P285" s="215">
        <f>O285*H285</f>
        <v>0</v>
      </c>
      <c r="Q285" s="215">
        <v>1.0000000000000001E-5</v>
      </c>
      <c r="R285" s="215">
        <f>Q285*H285</f>
        <v>4.7160000000000002E-4</v>
      </c>
      <c r="S285" s="215">
        <v>1.4999999999999999E-4</v>
      </c>
      <c r="T285" s="216">
        <f>S285*H285</f>
        <v>7.0739999999999987E-3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7" t="s">
        <v>128</v>
      </c>
      <c r="AT285" s="217" t="s">
        <v>187</v>
      </c>
      <c r="AU285" s="217" t="s">
        <v>86</v>
      </c>
      <c r="AY285" s="17" t="s">
        <v>184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128</v>
      </c>
      <c r="BM285" s="217" t="s">
        <v>1864</v>
      </c>
    </row>
    <row r="286" spans="1:65" s="13" customFormat="1" ht="11.25">
      <c r="B286" s="219"/>
      <c r="C286" s="220"/>
      <c r="D286" s="221" t="s">
        <v>193</v>
      </c>
      <c r="E286" s="222" t="s">
        <v>1</v>
      </c>
      <c r="F286" s="223" t="s">
        <v>1865</v>
      </c>
      <c r="G286" s="220"/>
      <c r="H286" s="224">
        <v>47.16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193</v>
      </c>
      <c r="AU286" s="230" t="s">
        <v>86</v>
      </c>
      <c r="AV286" s="13" t="s">
        <v>86</v>
      </c>
      <c r="AW286" s="13" t="s">
        <v>32</v>
      </c>
      <c r="AX286" s="13" t="s">
        <v>84</v>
      </c>
      <c r="AY286" s="230" t="s">
        <v>184</v>
      </c>
    </row>
    <row r="287" spans="1:65" s="2" customFormat="1" ht="16.5" customHeight="1">
      <c r="A287" s="34"/>
      <c r="B287" s="35"/>
      <c r="C287" s="205" t="s">
        <v>663</v>
      </c>
      <c r="D287" s="205" t="s">
        <v>187</v>
      </c>
      <c r="E287" s="206" t="s">
        <v>332</v>
      </c>
      <c r="F287" s="207" t="s">
        <v>333</v>
      </c>
      <c r="G287" s="208" t="s">
        <v>190</v>
      </c>
      <c r="H287" s="209">
        <v>29.4</v>
      </c>
      <c r="I287" s="210"/>
      <c r="J287" s="211">
        <f>ROUND(I287*H287,2)</f>
        <v>0</v>
      </c>
      <c r="K287" s="212"/>
      <c r="L287" s="39"/>
      <c r="M287" s="213" t="s">
        <v>1</v>
      </c>
      <c r="N287" s="214" t="s">
        <v>41</v>
      </c>
      <c r="O287" s="71"/>
      <c r="P287" s="215">
        <f>O287*H287</f>
        <v>0</v>
      </c>
      <c r="Q287" s="215">
        <v>0</v>
      </c>
      <c r="R287" s="215">
        <f>Q287*H287</f>
        <v>0</v>
      </c>
      <c r="S287" s="215">
        <v>1.4999999999999999E-4</v>
      </c>
      <c r="T287" s="216">
        <f>S287*H287</f>
        <v>4.409999999999999E-3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7" t="s">
        <v>128</v>
      </c>
      <c r="AT287" s="217" t="s">
        <v>187</v>
      </c>
      <c r="AU287" s="217" t="s">
        <v>86</v>
      </c>
      <c r="AY287" s="17" t="s">
        <v>184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128</v>
      </c>
      <c r="BM287" s="217" t="s">
        <v>1866</v>
      </c>
    </row>
    <row r="288" spans="1:65" s="13" customFormat="1" ht="11.25">
      <c r="B288" s="219"/>
      <c r="C288" s="220"/>
      <c r="D288" s="221" t="s">
        <v>193</v>
      </c>
      <c r="E288" s="222" t="s">
        <v>1</v>
      </c>
      <c r="F288" s="223" t="s">
        <v>1143</v>
      </c>
      <c r="G288" s="220"/>
      <c r="H288" s="224">
        <v>29.4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193</v>
      </c>
      <c r="AU288" s="230" t="s">
        <v>86</v>
      </c>
      <c r="AV288" s="13" t="s">
        <v>86</v>
      </c>
      <c r="AW288" s="13" t="s">
        <v>32</v>
      </c>
      <c r="AX288" s="13" t="s">
        <v>84</v>
      </c>
      <c r="AY288" s="230" t="s">
        <v>184</v>
      </c>
    </row>
    <row r="289" spans="1:65" s="12" customFormat="1" ht="22.9" customHeight="1">
      <c r="B289" s="189"/>
      <c r="C289" s="190"/>
      <c r="D289" s="191" t="s">
        <v>75</v>
      </c>
      <c r="E289" s="203" t="s">
        <v>335</v>
      </c>
      <c r="F289" s="203" t="s">
        <v>336</v>
      </c>
      <c r="G289" s="190"/>
      <c r="H289" s="190"/>
      <c r="I289" s="193"/>
      <c r="J289" s="204">
        <f>BK289</f>
        <v>0</v>
      </c>
      <c r="K289" s="190"/>
      <c r="L289" s="195"/>
      <c r="M289" s="196"/>
      <c r="N289" s="197"/>
      <c r="O289" s="197"/>
      <c r="P289" s="198">
        <f>SUM(P290:P303)</f>
        <v>0</v>
      </c>
      <c r="Q289" s="197"/>
      <c r="R289" s="198">
        <f>SUM(R290:R303)</f>
        <v>3.5143199999999999E-2</v>
      </c>
      <c r="S289" s="197"/>
      <c r="T289" s="199">
        <f>SUM(T290:T303)</f>
        <v>0</v>
      </c>
      <c r="AR289" s="200" t="s">
        <v>86</v>
      </c>
      <c r="AT289" s="201" t="s">
        <v>75</v>
      </c>
      <c r="AU289" s="201" t="s">
        <v>84</v>
      </c>
      <c r="AY289" s="200" t="s">
        <v>184</v>
      </c>
      <c r="BK289" s="202">
        <f>SUM(BK290:BK303)</f>
        <v>0</v>
      </c>
    </row>
    <row r="290" spans="1:65" s="2" customFormat="1" ht="16.5" customHeight="1">
      <c r="A290" s="34"/>
      <c r="B290" s="35"/>
      <c r="C290" s="205" t="s">
        <v>666</v>
      </c>
      <c r="D290" s="205" t="s">
        <v>187</v>
      </c>
      <c r="E290" s="206" t="s">
        <v>344</v>
      </c>
      <c r="F290" s="207" t="s">
        <v>345</v>
      </c>
      <c r="G290" s="208" t="s">
        <v>190</v>
      </c>
      <c r="H290" s="209">
        <v>27.3</v>
      </c>
      <c r="I290" s="210"/>
      <c r="J290" s="211">
        <f>ROUND(I290*H290,2)</f>
        <v>0</v>
      </c>
      <c r="K290" s="212"/>
      <c r="L290" s="39"/>
      <c r="M290" s="213" t="s">
        <v>1</v>
      </c>
      <c r="N290" s="214" t="s">
        <v>41</v>
      </c>
      <c r="O290" s="71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7" t="s">
        <v>128</v>
      </c>
      <c r="AT290" s="217" t="s">
        <v>187</v>
      </c>
      <c r="AU290" s="217" t="s">
        <v>86</v>
      </c>
      <c r="AY290" s="17" t="s">
        <v>184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128</v>
      </c>
      <c r="BM290" s="217" t="s">
        <v>1867</v>
      </c>
    </row>
    <row r="291" spans="1:65" s="13" customFormat="1" ht="11.25">
      <c r="B291" s="219"/>
      <c r="C291" s="220"/>
      <c r="D291" s="221" t="s">
        <v>193</v>
      </c>
      <c r="E291" s="222" t="s">
        <v>1</v>
      </c>
      <c r="F291" s="223" t="s">
        <v>137</v>
      </c>
      <c r="G291" s="220"/>
      <c r="H291" s="224">
        <v>27.3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193</v>
      </c>
      <c r="AU291" s="230" t="s">
        <v>86</v>
      </c>
      <c r="AV291" s="13" t="s">
        <v>86</v>
      </c>
      <c r="AW291" s="13" t="s">
        <v>32</v>
      </c>
      <c r="AX291" s="13" t="s">
        <v>84</v>
      </c>
      <c r="AY291" s="230" t="s">
        <v>184</v>
      </c>
    </row>
    <row r="292" spans="1:65" s="2" customFormat="1" ht="16.5" customHeight="1">
      <c r="A292" s="34"/>
      <c r="B292" s="35"/>
      <c r="C292" s="231" t="s">
        <v>668</v>
      </c>
      <c r="D292" s="231" t="s">
        <v>225</v>
      </c>
      <c r="E292" s="232" t="s">
        <v>348</v>
      </c>
      <c r="F292" s="233" t="s">
        <v>349</v>
      </c>
      <c r="G292" s="234" t="s">
        <v>190</v>
      </c>
      <c r="H292" s="235">
        <v>28.664999999999999</v>
      </c>
      <c r="I292" s="236"/>
      <c r="J292" s="237">
        <f>ROUND(I292*H292,2)</f>
        <v>0</v>
      </c>
      <c r="K292" s="238"/>
      <c r="L292" s="239"/>
      <c r="M292" s="240" t="s">
        <v>1</v>
      </c>
      <c r="N292" s="241" t="s">
        <v>41</v>
      </c>
      <c r="O292" s="71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7" t="s">
        <v>280</v>
      </c>
      <c r="AT292" s="217" t="s">
        <v>225</v>
      </c>
      <c r="AU292" s="217" t="s">
        <v>86</v>
      </c>
      <c r="AY292" s="17" t="s">
        <v>184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84</v>
      </c>
      <c r="BK292" s="218">
        <f>ROUND(I292*H292,2)</f>
        <v>0</v>
      </c>
      <c r="BL292" s="17" t="s">
        <v>128</v>
      </c>
      <c r="BM292" s="217" t="s">
        <v>1868</v>
      </c>
    </row>
    <row r="293" spans="1:65" s="13" customFormat="1" ht="11.25">
      <c r="B293" s="219"/>
      <c r="C293" s="220"/>
      <c r="D293" s="221" t="s">
        <v>193</v>
      </c>
      <c r="E293" s="220"/>
      <c r="F293" s="223" t="s">
        <v>1869</v>
      </c>
      <c r="G293" s="220"/>
      <c r="H293" s="224">
        <v>28.664999999999999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193</v>
      </c>
      <c r="AU293" s="230" t="s">
        <v>86</v>
      </c>
      <c r="AV293" s="13" t="s">
        <v>86</v>
      </c>
      <c r="AW293" s="13" t="s">
        <v>4</v>
      </c>
      <c r="AX293" s="13" t="s">
        <v>84</v>
      </c>
      <c r="AY293" s="230" t="s">
        <v>184</v>
      </c>
    </row>
    <row r="294" spans="1:65" s="2" customFormat="1" ht="21.75" customHeight="1">
      <c r="A294" s="34"/>
      <c r="B294" s="35"/>
      <c r="C294" s="205" t="s">
        <v>670</v>
      </c>
      <c r="D294" s="205" t="s">
        <v>187</v>
      </c>
      <c r="E294" s="206" t="s">
        <v>353</v>
      </c>
      <c r="F294" s="207" t="s">
        <v>354</v>
      </c>
      <c r="G294" s="208" t="s">
        <v>190</v>
      </c>
      <c r="H294" s="209">
        <v>18</v>
      </c>
      <c r="I294" s="210"/>
      <c r="J294" s="211">
        <f>ROUND(I294*H294,2)</f>
        <v>0</v>
      </c>
      <c r="K294" s="212"/>
      <c r="L294" s="39"/>
      <c r="M294" s="213" t="s">
        <v>1</v>
      </c>
      <c r="N294" s="214" t="s">
        <v>41</v>
      </c>
      <c r="O294" s="71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7" t="s">
        <v>128</v>
      </c>
      <c r="AT294" s="217" t="s">
        <v>187</v>
      </c>
      <c r="AU294" s="217" t="s">
        <v>86</v>
      </c>
      <c r="AY294" s="17" t="s">
        <v>184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7" t="s">
        <v>84</v>
      </c>
      <c r="BK294" s="218">
        <f>ROUND(I294*H294,2)</f>
        <v>0</v>
      </c>
      <c r="BL294" s="17" t="s">
        <v>128</v>
      </c>
      <c r="BM294" s="217" t="s">
        <v>1870</v>
      </c>
    </row>
    <row r="295" spans="1:65" s="13" customFormat="1" ht="11.25">
      <c r="B295" s="219"/>
      <c r="C295" s="220"/>
      <c r="D295" s="221" t="s">
        <v>193</v>
      </c>
      <c r="E295" s="222" t="s">
        <v>143</v>
      </c>
      <c r="F295" s="223" t="s">
        <v>1871</v>
      </c>
      <c r="G295" s="220"/>
      <c r="H295" s="224">
        <v>18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193</v>
      </c>
      <c r="AU295" s="230" t="s">
        <v>86</v>
      </c>
      <c r="AV295" s="13" t="s">
        <v>86</v>
      </c>
      <c r="AW295" s="13" t="s">
        <v>32</v>
      </c>
      <c r="AX295" s="13" t="s">
        <v>84</v>
      </c>
      <c r="AY295" s="230" t="s">
        <v>184</v>
      </c>
    </row>
    <row r="296" spans="1:65" s="2" customFormat="1" ht="16.5" customHeight="1">
      <c r="A296" s="34"/>
      <c r="B296" s="35"/>
      <c r="C296" s="231" t="s">
        <v>672</v>
      </c>
      <c r="D296" s="231" t="s">
        <v>225</v>
      </c>
      <c r="E296" s="232" t="s">
        <v>348</v>
      </c>
      <c r="F296" s="233" t="s">
        <v>349</v>
      </c>
      <c r="G296" s="234" t="s">
        <v>190</v>
      </c>
      <c r="H296" s="235">
        <v>18.899999999999999</v>
      </c>
      <c r="I296" s="236"/>
      <c r="J296" s="237">
        <f>ROUND(I296*H296,2)</f>
        <v>0</v>
      </c>
      <c r="K296" s="238"/>
      <c r="L296" s="239"/>
      <c r="M296" s="240" t="s">
        <v>1</v>
      </c>
      <c r="N296" s="241" t="s">
        <v>41</v>
      </c>
      <c r="O296" s="71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7" t="s">
        <v>280</v>
      </c>
      <c r="AT296" s="217" t="s">
        <v>225</v>
      </c>
      <c r="AU296" s="217" t="s">
        <v>86</v>
      </c>
      <c r="AY296" s="17" t="s">
        <v>184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7" t="s">
        <v>84</v>
      </c>
      <c r="BK296" s="218">
        <f>ROUND(I296*H296,2)</f>
        <v>0</v>
      </c>
      <c r="BL296" s="17" t="s">
        <v>128</v>
      </c>
      <c r="BM296" s="217" t="s">
        <v>1872</v>
      </c>
    </row>
    <row r="297" spans="1:65" s="13" customFormat="1" ht="11.25">
      <c r="B297" s="219"/>
      <c r="C297" s="220"/>
      <c r="D297" s="221" t="s">
        <v>193</v>
      </c>
      <c r="E297" s="220"/>
      <c r="F297" s="223" t="s">
        <v>1873</v>
      </c>
      <c r="G297" s="220"/>
      <c r="H297" s="224">
        <v>18.899999999999999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193</v>
      </c>
      <c r="AU297" s="230" t="s">
        <v>86</v>
      </c>
      <c r="AV297" s="13" t="s">
        <v>86</v>
      </c>
      <c r="AW297" s="13" t="s">
        <v>4</v>
      </c>
      <c r="AX297" s="13" t="s">
        <v>84</v>
      </c>
      <c r="AY297" s="230" t="s">
        <v>184</v>
      </c>
    </row>
    <row r="298" spans="1:65" s="2" customFormat="1" ht="21.75" customHeight="1">
      <c r="A298" s="34"/>
      <c r="B298" s="35"/>
      <c r="C298" s="205" t="s">
        <v>674</v>
      </c>
      <c r="D298" s="205" t="s">
        <v>187</v>
      </c>
      <c r="E298" s="206" t="s">
        <v>1263</v>
      </c>
      <c r="F298" s="207" t="s">
        <v>1264</v>
      </c>
      <c r="G298" s="208" t="s">
        <v>190</v>
      </c>
      <c r="H298" s="209">
        <v>29.4</v>
      </c>
      <c r="I298" s="210"/>
      <c r="J298" s="211">
        <f>ROUND(I298*H298,2)</f>
        <v>0</v>
      </c>
      <c r="K298" s="212"/>
      <c r="L298" s="39"/>
      <c r="M298" s="213" t="s">
        <v>1</v>
      </c>
      <c r="N298" s="214" t="s">
        <v>41</v>
      </c>
      <c r="O298" s="71"/>
      <c r="P298" s="215">
        <f>O298*H298</f>
        <v>0</v>
      </c>
      <c r="Q298" s="215">
        <v>2.0000000000000001E-4</v>
      </c>
      <c r="R298" s="215">
        <f>Q298*H298</f>
        <v>5.8799999999999998E-3</v>
      </c>
      <c r="S298" s="215">
        <v>0</v>
      </c>
      <c r="T298" s="21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7" t="s">
        <v>128</v>
      </c>
      <c r="AT298" s="217" t="s">
        <v>187</v>
      </c>
      <c r="AU298" s="217" t="s">
        <v>86</v>
      </c>
      <c r="AY298" s="17" t="s">
        <v>184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7" t="s">
        <v>84</v>
      </c>
      <c r="BK298" s="218">
        <f>ROUND(I298*H298,2)</f>
        <v>0</v>
      </c>
      <c r="BL298" s="17" t="s">
        <v>128</v>
      </c>
      <c r="BM298" s="217" t="s">
        <v>1874</v>
      </c>
    </row>
    <row r="299" spans="1:65" s="13" customFormat="1" ht="11.25">
      <c r="B299" s="219"/>
      <c r="C299" s="220"/>
      <c r="D299" s="221" t="s">
        <v>193</v>
      </c>
      <c r="E299" s="222" t="s">
        <v>1143</v>
      </c>
      <c r="F299" s="223" t="s">
        <v>1875</v>
      </c>
      <c r="G299" s="220"/>
      <c r="H299" s="224">
        <v>29.4</v>
      </c>
      <c r="I299" s="225"/>
      <c r="J299" s="220"/>
      <c r="K299" s="220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193</v>
      </c>
      <c r="AU299" s="230" t="s">
        <v>86</v>
      </c>
      <c r="AV299" s="13" t="s">
        <v>86</v>
      </c>
      <c r="AW299" s="13" t="s">
        <v>32</v>
      </c>
      <c r="AX299" s="13" t="s">
        <v>84</v>
      </c>
      <c r="AY299" s="230" t="s">
        <v>184</v>
      </c>
    </row>
    <row r="300" spans="1:65" s="2" customFormat="1" ht="21.75" customHeight="1">
      <c r="A300" s="34"/>
      <c r="B300" s="35"/>
      <c r="C300" s="205" t="s">
        <v>676</v>
      </c>
      <c r="D300" s="205" t="s">
        <v>187</v>
      </c>
      <c r="E300" s="206" t="s">
        <v>361</v>
      </c>
      <c r="F300" s="207" t="s">
        <v>362</v>
      </c>
      <c r="G300" s="208" t="s">
        <v>190</v>
      </c>
      <c r="H300" s="209">
        <v>47.16</v>
      </c>
      <c r="I300" s="210"/>
      <c r="J300" s="211">
        <f>ROUND(I300*H300,2)</f>
        <v>0</v>
      </c>
      <c r="K300" s="212"/>
      <c r="L300" s="39"/>
      <c r="M300" s="213" t="s">
        <v>1</v>
      </c>
      <c r="N300" s="214" t="s">
        <v>41</v>
      </c>
      <c r="O300" s="71"/>
      <c r="P300" s="215">
        <f>O300*H300</f>
        <v>0</v>
      </c>
      <c r="Q300" s="215">
        <v>2.1000000000000001E-4</v>
      </c>
      <c r="R300" s="215">
        <f>Q300*H300</f>
        <v>9.9036000000000003E-3</v>
      </c>
      <c r="S300" s="215">
        <v>0</v>
      </c>
      <c r="T300" s="21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7" t="s">
        <v>128</v>
      </c>
      <c r="AT300" s="217" t="s">
        <v>187</v>
      </c>
      <c r="AU300" s="217" t="s">
        <v>86</v>
      </c>
      <c r="AY300" s="17" t="s">
        <v>184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7" t="s">
        <v>84</v>
      </c>
      <c r="BK300" s="218">
        <f>ROUND(I300*H300,2)</f>
        <v>0</v>
      </c>
      <c r="BL300" s="17" t="s">
        <v>128</v>
      </c>
      <c r="BM300" s="217" t="s">
        <v>1876</v>
      </c>
    </row>
    <row r="301" spans="1:65" s="13" customFormat="1" ht="11.25">
      <c r="B301" s="219"/>
      <c r="C301" s="220"/>
      <c r="D301" s="221" t="s">
        <v>193</v>
      </c>
      <c r="E301" s="222" t="s">
        <v>140</v>
      </c>
      <c r="F301" s="223" t="s">
        <v>1865</v>
      </c>
      <c r="G301" s="220"/>
      <c r="H301" s="224">
        <v>47.16</v>
      </c>
      <c r="I301" s="225"/>
      <c r="J301" s="220"/>
      <c r="K301" s="220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193</v>
      </c>
      <c r="AU301" s="230" t="s">
        <v>86</v>
      </c>
      <c r="AV301" s="13" t="s">
        <v>86</v>
      </c>
      <c r="AW301" s="13" t="s">
        <v>32</v>
      </c>
      <c r="AX301" s="13" t="s">
        <v>84</v>
      </c>
      <c r="AY301" s="230" t="s">
        <v>184</v>
      </c>
    </row>
    <row r="302" spans="1:65" s="2" customFormat="1" ht="21.75" customHeight="1">
      <c r="A302" s="34"/>
      <c r="B302" s="35"/>
      <c r="C302" s="205" t="s">
        <v>679</v>
      </c>
      <c r="D302" s="205" t="s">
        <v>187</v>
      </c>
      <c r="E302" s="206" t="s">
        <v>365</v>
      </c>
      <c r="F302" s="207" t="s">
        <v>366</v>
      </c>
      <c r="G302" s="208" t="s">
        <v>190</v>
      </c>
      <c r="H302" s="209">
        <v>74.459999999999994</v>
      </c>
      <c r="I302" s="210"/>
      <c r="J302" s="211">
        <f>ROUND(I302*H302,2)</f>
        <v>0</v>
      </c>
      <c r="K302" s="212"/>
      <c r="L302" s="39"/>
      <c r="M302" s="213" t="s">
        <v>1</v>
      </c>
      <c r="N302" s="214" t="s">
        <v>41</v>
      </c>
      <c r="O302" s="71"/>
      <c r="P302" s="215">
        <f>O302*H302</f>
        <v>0</v>
      </c>
      <c r="Q302" s="215">
        <v>2.5999999999999998E-4</v>
      </c>
      <c r="R302" s="215">
        <f>Q302*H302</f>
        <v>1.9359599999999998E-2</v>
      </c>
      <c r="S302" s="215">
        <v>0</v>
      </c>
      <c r="T302" s="21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7" t="s">
        <v>128</v>
      </c>
      <c r="AT302" s="217" t="s">
        <v>187</v>
      </c>
      <c r="AU302" s="217" t="s">
        <v>86</v>
      </c>
      <c r="AY302" s="17" t="s">
        <v>184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84</v>
      </c>
      <c r="BK302" s="218">
        <f>ROUND(I302*H302,2)</f>
        <v>0</v>
      </c>
      <c r="BL302" s="17" t="s">
        <v>128</v>
      </c>
      <c r="BM302" s="217" t="s">
        <v>1877</v>
      </c>
    </row>
    <row r="303" spans="1:65" s="13" customFormat="1" ht="11.25">
      <c r="B303" s="219"/>
      <c r="C303" s="220"/>
      <c r="D303" s="221" t="s">
        <v>193</v>
      </c>
      <c r="E303" s="222" t="s">
        <v>1</v>
      </c>
      <c r="F303" s="223" t="s">
        <v>1878</v>
      </c>
      <c r="G303" s="220"/>
      <c r="H303" s="224">
        <v>74.459999999999994</v>
      </c>
      <c r="I303" s="225"/>
      <c r="J303" s="220"/>
      <c r="K303" s="220"/>
      <c r="L303" s="226"/>
      <c r="M303" s="242"/>
      <c r="N303" s="243"/>
      <c r="O303" s="243"/>
      <c r="P303" s="243"/>
      <c r="Q303" s="243"/>
      <c r="R303" s="243"/>
      <c r="S303" s="243"/>
      <c r="T303" s="244"/>
      <c r="AT303" s="230" t="s">
        <v>193</v>
      </c>
      <c r="AU303" s="230" t="s">
        <v>86</v>
      </c>
      <c r="AV303" s="13" t="s">
        <v>86</v>
      </c>
      <c r="AW303" s="13" t="s">
        <v>32</v>
      </c>
      <c r="AX303" s="13" t="s">
        <v>84</v>
      </c>
      <c r="AY303" s="230" t="s">
        <v>184</v>
      </c>
    </row>
    <row r="304" spans="1:65" s="2" customFormat="1" ht="6.95" customHeight="1">
      <c r="A304" s="34"/>
      <c r="B304" s="54"/>
      <c r="C304" s="55"/>
      <c r="D304" s="55"/>
      <c r="E304" s="55"/>
      <c r="F304" s="55"/>
      <c r="G304" s="55"/>
      <c r="H304" s="55"/>
      <c r="I304" s="153"/>
      <c r="J304" s="55"/>
      <c r="K304" s="55"/>
      <c r="L304" s="39"/>
      <c r="M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</sheetData>
  <sheetProtection algorithmName="SHA-512" hashValue="Lp8AjwiukemizuZkO3NyjXAE3A/C8Lmggbt7cywp0bRpNnUEIBdzNEB6s1xreVysFtoS6+iVs5mdWOu6QVLb+w==" saltValue="5bYrPllu2EFdUq7UyZeZxhy7K2oVHfybv9QVp0DgnGGm+IbamISMJvltpNpdc8BDHvPl+JNZrlf0lovkzzLYeA==" spinCount="100000" sheet="1" objects="1" scenarios="1" formatColumns="0" formatRows="0" autoFilter="0"/>
  <autoFilter ref="C131:K30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130</v>
      </c>
      <c r="AZ2" s="109" t="s">
        <v>1879</v>
      </c>
      <c r="BA2" s="109" t="s">
        <v>1880</v>
      </c>
      <c r="BB2" s="109" t="s">
        <v>1</v>
      </c>
      <c r="BC2" s="109" t="s">
        <v>1881</v>
      </c>
      <c r="BD2" s="109" t="s">
        <v>86</v>
      </c>
    </row>
    <row r="3" spans="1:5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  <c r="AZ3" s="109" t="s">
        <v>1882</v>
      </c>
      <c r="BA3" s="109" t="s">
        <v>1883</v>
      </c>
      <c r="BB3" s="109" t="s">
        <v>1</v>
      </c>
      <c r="BC3" s="109" t="s">
        <v>1884</v>
      </c>
      <c r="BD3" s="109" t="s">
        <v>86</v>
      </c>
    </row>
    <row r="4" spans="1:5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  <c r="AZ4" s="109" t="s">
        <v>1885</v>
      </c>
      <c r="BA4" s="109" t="s">
        <v>1886</v>
      </c>
      <c r="BB4" s="109" t="s">
        <v>1</v>
      </c>
      <c r="BC4" s="109" t="s">
        <v>1887</v>
      </c>
      <c r="BD4" s="109" t="s">
        <v>86</v>
      </c>
    </row>
    <row r="5" spans="1:56" s="1" customFormat="1" ht="6.95" hidden="1" customHeight="1">
      <c r="B5" s="20"/>
      <c r="I5" s="108"/>
      <c r="L5" s="20"/>
      <c r="AZ5" s="109" t="s">
        <v>1888</v>
      </c>
      <c r="BA5" s="109" t="s">
        <v>1889</v>
      </c>
      <c r="BB5" s="109" t="s">
        <v>1</v>
      </c>
      <c r="BC5" s="109" t="s">
        <v>1890</v>
      </c>
      <c r="BD5" s="109" t="s">
        <v>86</v>
      </c>
    </row>
    <row r="6" spans="1:56" s="1" customFormat="1" ht="12" hidden="1" customHeight="1">
      <c r="B6" s="20"/>
      <c r="D6" s="115" t="s">
        <v>16</v>
      </c>
      <c r="I6" s="108"/>
      <c r="L6" s="20"/>
      <c r="AZ6" s="109" t="s">
        <v>1891</v>
      </c>
      <c r="BA6" s="109" t="s">
        <v>1892</v>
      </c>
      <c r="BB6" s="109" t="s">
        <v>1</v>
      </c>
      <c r="BC6" s="109" t="s">
        <v>1893</v>
      </c>
      <c r="BD6" s="109" t="s">
        <v>86</v>
      </c>
    </row>
    <row r="7" spans="1:5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  <c r="AZ7" s="109" t="s">
        <v>1894</v>
      </c>
      <c r="BA7" s="109" t="s">
        <v>1895</v>
      </c>
      <c r="BB7" s="109" t="s">
        <v>1</v>
      </c>
      <c r="BC7" s="109" t="s">
        <v>1896</v>
      </c>
      <c r="BD7" s="109" t="s">
        <v>86</v>
      </c>
    </row>
    <row r="8" spans="1:5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9" t="s">
        <v>1897</v>
      </c>
      <c r="BA8" s="109" t="s">
        <v>1898</v>
      </c>
      <c r="BB8" s="109" t="s">
        <v>1</v>
      </c>
      <c r="BC8" s="109" t="s">
        <v>1899</v>
      </c>
      <c r="BD8" s="109" t="s">
        <v>86</v>
      </c>
    </row>
    <row r="9" spans="1:56" s="2" customFormat="1" ht="16.5" hidden="1" customHeight="1">
      <c r="A9" s="34"/>
      <c r="B9" s="39"/>
      <c r="C9" s="34"/>
      <c r="D9" s="34"/>
      <c r="E9" s="329" t="s">
        <v>1900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hidden="1" customHeight="1">
      <c r="A12" s="34"/>
      <c r="B12" s="39"/>
      <c r="C12" s="34"/>
      <c r="D12" s="115" t="s">
        <v>20</v>
      </c>
      <c r="E12" s="34"/>
      <c r="F12" s="117" t="s">
        <v>154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hidden="1" customHeight="1">
      <c r="A15" s="34"/>
      <c r="B15" s="39"/>
      <c r="C15" s="34"/>
      <c r="D15" s="34"/>
      <c r="E15" s="117" t="str">
        <f>IF('Rekapitulace stavby'!E11="","",'Rekapitulace stavby'!E11)</f>
        <v>Obec Milín, 11. května 27, 262 31 Milín</v>
      </c>
      <c r="F15" s="34"/>
      <c r="G15" s="34"/>
      <c r="H15" s="34"/>
      <c r="I15" s="118" t="s">
        <v>27</v>
      </c>
      <c r="J15" s="117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tr">
        <f>IF('Rekapitulace stavby'!E17="","",'Rekapitulace stavby'!E17)</f>
        <v>Ing. Jan hašek, Kamenická 832, 262 72 Březnice</v>
      </c>
      <c r="F21" s="34"/>
      <c r="G21" s="34"/>
      <c r="H21" s="34"/>
      <c r="I21" s="118" t="s">
        <v>27</v>
      </c>
      <c r="J21" s="117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tr">
        <f>IF('Rekapitulace stavby'!E20="","",'Rekapitulace stavby'!E20)</f>
        <v>Ing. Jitka Dupalová</v>
      </c>
      <c r="F24" s="34"/>
      <c r="G24" s="34"/>
      <c r="H24" s="34"/>
      <c r="I24" s="118" t="s">
        <v>27</v>
      </c>
      <c r="J24" s="117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ROUND((SUM(BE126:BE221)),  2)</f>
        <v>0</v>
      </c>
      <c r="G33" s="34"/>
      <c r="H33" s="34"/>
      <c r="I33" s="132">
        <v>0.21</v>
      </c>
      <c r="J33" s="131">
        <f>ROUND(((SUM(BE126:BE221))*I33),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ROUND((SUM(BF126:BF221)),  2)</f>
        <v>0</v>
      </c>
      <c r="G34" s="34"/>
      <c r="H34" s="34"/>
      <c r="I34" s="132">
        <v>0.15</v>
      </c>
      <c r="J34" s="131">
        <f>ROUND(((SUM(BF126:BF221))*I34),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ROUND((SUM(BG126:BG221)),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ROUND((SUM(BH126:BH221)),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ROUND((SUM(BI126:BI221)),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16 - Opatření proti vzlínání vlhosti zdiva a stěn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427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1901</v>
      </c>
      <c r="E99" s="172"/>
      <c r="F99" s="172"/>
      <c r="G99" s="172"/>
      <c r="H99" s="172"/>
      <c r="I99" s="173"/>
      <c r="J99" s="174">
        <f>J149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162</v>
      </c>
      <c r="E100" s="172"/>
      <c r="F100" s="172"/>
      <c r="G100" s="172"/>
      <c r="H100" s="172"/>
      <c r="I100" s="173"/>
      <c r="J100" s="174">
        <f>J158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163</v>
      </c>
      <c r="E101" s="172"/>
      <c r="F101" s="172"/>
      <c r="G101" s="172"/>
      <c r="H101" s="172"/>
      <c r="I101" s="173"/>
      <c r="J101" s="174">
        <f>J168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164</v>
      </c>
      <c r="E102" s="172"/>
      <c r="F102" s="172"/>
      <c r="G102" s="172"/>
      <c r="H102" s="172"/>
      <c r="I102" s="173"/>
      <c r="J102" s="174">
        <f>J180</f>
        <v>0</v>
      </c>
      <c r="K102" s="170"/>
      <c r="L102" s="175"/>
    </row>
    <row r="103" spans="1:31" s="9" customFormat="1" ht="24.95" customHeight="1">
      <c r="B103" s="162"/>
      <c r="C103" s="163"/>
      <c r="D103" s="164" t="s">
        <v>165</v>
      </c>
      <c r="E103" s="165"/>
      <c r="F103" s="165"/>
      <c r="G103" s="165"/>
      <c r="H103" s="165"/>
      <c r="I103" s="166"/>
      <c r="J103" s="167">
        <f>J183</f>
        <v>0</v>
      </c>
      <c r="K103" s="163"/>
      <c r="L103" s="168"/>
    </row>
    <row r="104" spans="1:31" s="10" customFormat="1" ht="19.899999999999999" customHeight="1">
      <c r="B104" s="169"/>
      <c r="C104" s="170"/>
      <c r="D104" s="171" t="s">
        <v>428</v>
      </c>
      <c r="E104" s="172"/>
      <c r="F104" s="172"/>
      <c r="G104" s="172"/>
      <c r="H104" s="172"/>
      <c r="I104" s="173"/>
      <c r="J104" s="174">
        <f>J184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1902</v>
      </c>
      <c r="E105" s="165"/>
      <c r="F105" s="165"/>
      <c r="G105" s="165"/>
      <c r="H105" s="165"/>
      <c r="I105" s="166"/>
      <c r="J105" s="167">
        <f>J219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1903</v>
      </c>
      <c r="E106" s="172"/>
      <c r="F106" s="172"/>
      <c r="G106" s="172"/>
      <c r="H106" s="172"/>
      <c r="I106" s="173"/>
      <c r="J106" s="174">
        <f>J220</f>
        <v>0</v>
      </c>
      <c r="K106" s="170"/>
      <c r="L106" s="175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3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6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169</v>
      </c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34" t="str">
        <f>E7</f>
        <v>Stavební úpravy šaten a navazujících prostor TJ Milín č.p.319</v>
      </c>
      <c r="F116" s="335"/>
      <c r="G116" s="335"/>
      <c r="H116" s="335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152</v>
      </c>
      <c r="D117" s="36"/>
      <c r="E117" s="36"/>
      <c r="F117" s="36"/>
      <c r="G117" s="36"/>
      <c r="H117" s="36"/>
      <c r="I117" s="11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0" t="str">
        <f>E9</f>
        <v>16 - Opatření proti vzlínání vlhosti zdiva a stěn</v>
      </c>
      <c r="F118" s="336"/>
      <c r="G118" s="336"/>
      <c r="H118" s="3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8" t="s">
        <v>22</v>
      </c>
      <c r="J120" s="66" t="str">
        <f>IF(J12="","",J12)</f>
        <v>16. 8. 2021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40.15" customHeight="1">
      <c r="A122" s="34"/>
      <c r="B122" s="35"/>
      <c r="C122" s="29" t="s">
        <v>24</v>
      </c>
      <c r="D122" s="36"/>
      <c r="E122" s="36"/>
      <c r="F122" s="27" t="str">
        <f>E15</f>
        <v>Obec Milín, 11. května 27, 262 31 Milín</v>
      </c>
      <c r="G122" s="36"/>
      <c r="H122" s="36"/>
      <c r="I122" s="118" t="s">
        <v>30</v>
      </c>
      <c r="J122" s="32" t="str">
        <f>E21</f>
        <v>Ing. Jan hašek, Kamenická 832, 262 72 Březnice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8" t="s">
        <v>33</v>
      </c>
      <c r="J123" s="32" t="str">
        <f>E24</f>
        <v>Ing. Jitka Dupalová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6"/>
      <c r="B125" s="177"/>
      <c r="C125" s="178" t="s">
        <v>170</v>
      </c>
      <c r="D125" s="179" t="s">
        <v>61</v>
      </c>
      <c r="E125" s="179" t="s">
        <v>57</v>
      </c>
      <c r="F125" s="179" t="s">
        <v>58</v>
      </c>
      <c r="G125" s="179" t="s">
        <v>171</v>
      </c>
      <c r="H125" s="179" t="s">
        <v>172</v>
      </c>
      <c r="I125" s="180" t="s">
        <v>173</v>
      </c>
      <c r="J125" s="181" t="s">
        <v>157</v>
      </c>
      <c r="K125" s="182" t="s">
        <v>174</v>
      </c>
      <c r="L125" s="183"/>
      <c r="M125" s="75" t="s">
        <v>1</v>
      </c>
      <c r="N125" s="76" t="s">
        <v>40</v>
      </c>
      <c r="O125" s="76" t="s">
        <v>175</v>
      </c>
      <c r="P125" s="76" t="s">
        <v>176</v>
      </c>
      <c r="Q125" s="76" t="s">
        <v>177</v>
      </c>
      <c r="R125" s="76" t="s">
        <v>178</v>
      </c>
      <c r="S125" s="76" t="s">
        <v>179</v>
      </c>
      <c r="T125" s="77" t="s">
        <v>180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4"/>
      <c r="B126" s="35"/>
      <c r="C126" s="82" t="s">
        <v>181</v>
      </c>
      <c r="D126" s="36"/>
      <c r="E126" s="36"/>
      <c r="F126" s="36"/>
      <c r="G126" s="36"/>
      <c r="H126" s="36"/>
      <c r="I126" s="116"/>
      <c r="J126" s="184">
        <f>BK126</f>
        <v>0</v>
      </c>
      <c r="K126" s="36"/>
      <c r="L126" s="39"/>
      <c r="M126" s="78"/>
      <c r="N126" s="185"/>
      <c r="O126" s="79"/>
      <c r="P126" s="186">
        <f>P127+P183+P219</f>
        <v>0</v>
      </c>
      <c r="Q126" s="79"/>
      <c r="R126" s="186">
        <f>R127+R183+R219</f>
        <v>10.78168002</v>
      </c>
      <c r="S126" s="79"/>
      <c r="T126" s="187">
        <f>T127+T183+T219</f>
        <v>4.8440000000000003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159</v>
      </c>
      <c r="BK126" s="188">
        <f>BK127+BK183+BK219</f>
        <v>0</v>
      </c>
    </row>
    <row r="127" spans="1:63" s="12" customFormat="1" ht="25.9" customHeight="1">
      <c r="B127" s="189"/>
      <c r="C127" s="190"/>
      <c r="D127" s="191" t="s">
        <v>75</v>
      </c>
      <c r="E127" s="192" t="s">
        <v>182</v>
      </c>
      <c r="F127" s="192" t="s">
        <v>183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P128+P149+P158+P168+P180</f>
        <v>0</v>
      </c>
      <c r="Q127" s="197"/>
      <c r="R127" s="198">
        <f>R128+R149+R158+R168+R180</f>
        <v>10.44469432</v>
      </c>
      <c r="S127" s="197"/>
      <c r="T127" s="199">
        <f>T128+T149+T158+T168+T180</f>
        <v>4.6562000000000001</v>
      </c>
      <c r="AR127" s="200" t="s">
        <v>84</v>
      </c>
      <c r="AT127" s="201" t="s">
        <v>75</v>
      </c>
      <c r="AU127" s="201" t="s">
        <v>76</v>
      </c>
      <c r="AY127" s="200" t="s">
        <v>184</v>
      </c>
      <c r="BK127" s="202">
        <f>BK128+BK149+BK158+BK168+BK180</f>
        <v>0</v>
      </c>
    </row>
    <row r="128" spans="1:63" s="12" customFormat="1" ht="22.9" customHeight="1">
      <c r="B128" s="189"/>
      <c r="C128" s="190"/>
      <c r="D128" s="191" t="s">
        <v>75</v>
      </c>
      <c r="E128" s="203" t="s">
        <v>84</v>
      </c>
      <c r="F128" s="203" t="s">
        <v>432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SUM(P129:P148)</f>
        <v>0</v>
      </c>
      <c r="Q128" s="197"/>
      <c r="R128" s="198">
        <f>SUM(R129:R148)</f>
        <v>0</v>
      </c>
      <c r="S128" s="197"/>
      <c r="T128" s="199">
        <f>SUM(T129:T148)</f>
        <v>1.7594000000000001</v>
      </c>
      <c r="AR128" s="200" t="s">
        <v>84</v>
      </c>
      <c r="AT128" s="201" t="s">
        <v>75</v>
      </c>
      <c r="AU128" s="201" t="s">
        <v>84</v>
      </c>
      <c r="AY128" s="200" t="s">
        <v>184</v>
      </c>
      <c r="BK128" s="202">
        <f>SUM(BK129:BK148)</f>
        <v>0</v>
      </c>
    </row>
    <row r="129" spans="1:65" s="2" customFormat="1" ht="16.5" customHeight="1">
      <c r="A129" s="34"/>
      <c r="B129" s="35"/>
      <c r="C129" s="205" t="s">
        <v>84</v>
      </c>
      <c r="D129" s="205" t="s">
        <v>187</v>
      </c>
      <c r="E129" s="206" t="s">
        <v>1904</v>
      </c>
      <c r="F129" s="207" t="s">
        <v>1905</v>
      </c>
      <c r="G129" s="208" t="s">
        <v>435</v>
      </c>
      <c r="H129" s="209">
        <v>1.851</v>
      </c>
      <c r="I129" s="210"/>
      <c r="J129" s="211">
        <f>ROUND(I129*H129,2)</f>
        <v>0</v>
      </c>
      <c r="K129" s="212"/>
      <c r="L129" s="39"/>
      <c r="M129" s="213" t="s">
        <v>1</v>
      </c>
      <c r="N129" s="214" t="s">
        <v>41</v>
      </c>
      <c r="O129" s="71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7" t="s">
        <v>191</v>
      </c>
      <c r="AT129" s="217" t="s">
        <v>187</v>
      </c>
      <c r="AU129" s="217" t="s">
        <v>86</v>
      </c>
      <c r="AY129" s="17" t="s">
        <v>184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191</v>
      </c>
      <c r="BM129" s="217" t="s">
        <v>1906</v>
      </c>
    </row>
    <row r="130" spans="1:65" s="13" customFormat="1" ht="11.25">
      <c r="B130" s="219"/>
      <c r="C130" s="220"/>
      <c r="D130" s="221" t="s">
        <v>193</v>
      </c>
      <c r="E130" s="222" t="s">
        <v>1</v>
      </c>
      <c r="F130" s="223" t="s">
        <v>1882</v>
      </c>
      <c r="G130" s="220"/>
      <c r="H130" s="224">
        <v>1.851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193</v>
      </c>
      <c r="AU130" s="230" t="s">
        <v>86</v>
      </c>
      <c r="AV130" s="13" t="s">
        <v>86</v>
      </c>
      <c r="AW130" s="13" t="s">
        <v>32</v>
      </c>
      <c r="AX130" s="13" t="s">
        <v>84</v>
      </c>
      <c r="AY130" s="230" t="s">
        <v>184</v>
      </c>
    </row>
    <row r="131" spans="1:65" s="2" customFormat="1" ht="21.75" customHeight="1">
      <c r="A131" s="34"/>
      <c r="B131" s="35"/>
      <c r="C131" s="205" t="s">
        <v>86</v>
      </c>
      <c r="D131" s="205" t="s">
        <v>187</v>
      </c>
      <c r="E131" s="206" t="s">
        <v>1907</v>
      </c>
      <c r="F131" s="207" t="s">
        <v>1908</v>
      </c>
      <c r="G131" s="208" t="s">
        <v>435</v>
      </c>
      <c r="H131" s="209">
        <v>1.851</v>
      </c>
      <c r="I131" s="210"/>
      <c r="J131" s="211">
        <f>ROUND(I131*H131,2)</f>
        <v>0</v>
      </c>
      <c r="K131" s="212"/>
      <c r="L131" s="39"/>
      <c r="M131" s="213" t="s">
        <v>1</v>
      </c>
      <c r="N131" s="214" t="s">
        <v>41</v>
      </c>
      <c r="O131" s="71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191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191</v>
      </c>
      <c r="BM131" s="217" t="s">
        <v>1909</v>
      </c>
    </row>
    <row r="132" spans="1:65" s="13" customFormat="1" ht="11.25">
      <c r="B132" s="219"/>
      <c r="C132" s="220"/>
      <c r="D132" s="221" t="s">
        <v>193</v>
      </c>
      <c r="E132" s="222" t="s">
        <v>1879</v>
      </c>
      <c r="F132" s="223" t="s">
        <v>1910</v>
      </c>
      <c r="G132" s="220"/>
      <c r="H132" s="224">
        <v>30.85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193</v>
      </c>
      <c r="AU132" s="230" t="s">
        <v>86</v>
      </c>
      <c r="AV132" s="13" t="s">
        <v>86</v>
      </c>
      <c r="AW132" s="13" t="s">
        <v>32</v>
      </c>
      <c r="AX132" s="13" t="s">
        <v>76</v>
      </c>
      <c r="AY132" s="230" t="s">
        <v>184</v>
      </c>
    </row>
    <row r="133" spans="1:65" s="13" customFormat="1" ht="11.25">
      <c r="B133" s="219"/>
      <c r="C133" s="220"/>
      <c r="D133" s="221" t="s">
        <v>193</v>
      </c>
      <c r="E133" s="222" t="s">
        <v>1882</v>
      </c>
      <c r="F133" s="223" t="s">
        <v>1911</v>
      </c>
      <c r="G133" s="220"/>
      <c r="H133" s="224">
        <v>1.851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193</v>
      </c>
      <c r="AU133" s="230" t="s">
        <v>86</v>
      </c>
      <c r="AV133" s="13" t="s">
        <v>86</v>
      </c>
      <c r="AW133" s="13" t="s">
        <v>32</v>
      </c>
      <c r="AX133" s="13" t="s">
        <v>84</v>
      </c>
      <c r="AY133" s="230" t="s">
        <v>184</v>
      </c>
    </row>
    <row r="134" spans="1:65" s="2" customFormat="1" ht="21.75" customHeight="1">
      <c r="A134" s="34"/>
      <c r="B134" s="35"/>
      <c r="C134" s="205" t="s">
        <v>198</v>
      </c>
      <c r="D134" s="205" t="s">
        <v>187</v>
      </c>
      <c r="E134" s="206" t="s">
        <v>1912</v>
      </c>
      <c r="F134" s="207" t="s">
        <v>1913</v>
      </c>
      <c r="G134" s="208" t="s">
        <v>435</v>
      </c>
      <c r="H134" s="209">
        <v>0.92600000000000005</v>
      </c>
      <c r="I134" s="210"/>
      <c r="J134" s="211">
        <f>ROUND(I134*H134,2)</f>
        <v>0</v>
      </c>
      <c r="K134" s="212"/>
      <c r="L134" s="39"/>
      <c r="M134" s="213" t="s">
        <v>1</v>
      </c>
      <c r="N134" s="214" t="s">
        <v>41</v>
      </c>
      <c r="O134" s="71"/>
      <c r="P134" s="215">
        <f>O134*H134</f>
        <v>0</v>
      </c>
      <c r="Q134" s="215">
        <v>0</v>
      </c>
      <c r="R134" s="215">
        <f>Q134*H134</f>
        <v>0</v>
      </c>
      <c r="S134" s="215">
        <v>1.9</v>
      </c>
      <c r="T134" s="216">
        <f>S134*H134</f>
        <v>1.7594000000000001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7" t="s">
        <v>191</v>
      </c>
      <c r="AT134" s="217" t="s">
        <v>187</v>
      </c>
      <c r="AU134" s="217" t="s">
        <v>86</v>
      </c>
      <c r="AY134" s="17" t="s">
        <v>184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191</v>
      </c>
      <c r="BM134" s="217" t="s">
        <v>1914</v>
      </c>
    </row>
    <row r="135" spans="1:65" s="13" customFormat="1" ht="11.25">
      <c r="B135" s="219"/>
      <c r="C135" s="220"/>
      <c r="D135" s="221" t="s">
        <v>193</v>
      </c>
      <c r="E135" s="222" t="s">
        <v>1885</v>
      </c>
      <c r="F135" s="223" t="s">
        <v>1915</v>
      </c>
      <c r="G135" s="220"/>
      <c r="H135" s="224">
        <v>0.92600000000000005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193</v>
      </c>
      <c r="AU135" s="230" t="s">
        <v>86</v>
      </c>
      <c r="AV135" s="13" t="s">
        <v>86</v>
      </c>
      <c r="AW135" s="13" t="s">
        <v>32</v>
      </c>
      <c r="AX135" s="13" t="s">
        <v>84</v>
      </c>
      <c r="AY135" s="230" t="s">
        <v>184</v>
      </c>
    </row>
    <row r="136" spans="1:65" s="2" customFormat="1" ht="21.75" customHeight="1">
      <c r="A136" s="34"/>
      <c r="B136" s="35"/>
      <c r="C136" s="205" t="s">
        <v>191</v>
      </c>
      <c r="D136" s="205" t="s">
        <v>187</v>
      </c>
      <c r="E136" s="206" t="s">
        <v>1916</v>
      </c>
      <c r="F136" s="207" t="s">
        <v>1917</v>
      </c>
      <c r="G136" s="208" t="s">
        <v>435</v>
      </c>
      <c r="H136" s="209">
        <v>0.92600000000000005</v>
      </c>
      <c r="I136" s="210"/>
      <c r="J136" s="211">
        <f>ROUND(I136*H136,2)</f>
        <v>0</v>
      </c>
      <c r="K136" s="212"/>
      <c r="L136" s="39"/>
      <c r="M136" s="213" t="s">
        <v>1</v>
      </c>
      <c r="N136" s="214" t="s">
        <v>41</v>
      </c>
      <c r="O136" s="71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7" t="s">
        <v>191</v>
      </c>
      <c r="AT136" s="217" t="s">
        <v>187</v>
      </c>
      <c r="AU136" s="217" t="s">
        <v>86</v>
      </c>
      <c r="AY136" s="17" t="s">
        <v>184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191</v>
      </c>
      <c r="BM136" s="217" t="s">
        <v>1918</v>
      </c>
    </row>
    <row r="137" spans="1:65" s="13" customFormat="1" ht="11.25">
      <c r="B137" s="219"/>
      <c r="C137" s="220"/>
      <c r="D137" s="221" t="s">
        <v>193</v>
      </c>
      <c r="E137" s="222" t="s">
        <v>1</v>
      </c>
      <c r="F137" s="223" t="s">
        <v>1885</v>
      </c>
      <c r="G137" s="220"/>
      <c r="H137" s="224">
        <v>0.92600000000000005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193</v>
      </c>
      <c r="AU137" s="230" t="s">
        <v>86</v>
      </c>
      <c r="AV137" s="13" t="s">
        <v>86</v>
      </c>
      <c r="AW137" s="13" t="s">
        <v>32</v>
      </c>
      <c r="AX137" s="13" t="s">
        <v>84</v>
      </c>
      <c r="AY137" s="230" t="s">
        <v>184</v>
      </c>
    </row>
    <row r="138" spans="1:65" s="2" customFormat="1" ht="33" customHeight="1">
      <c r="A138" s="34"/>
      <c r="B138" s="35"/>
      <c r="C138" s="205" t="s">
        <v>207</v>
      </c>
      <c r="D138" s="205" t="s">
        <v>187</v>
      </c>
      <c r="E138" s="206" t="s">
        <v>438</v>
      </c>
      <c r="F138" s="207" t="s">
        <v>439</v>
      </c>
      <c r="G138" s="208" t="s">
        <v>435</v>
      </c>
      <c r="H138" s="209">
        <v>1.851</v>
      </c>
      <c r="I138" s="210"/>
      <c r="J138" s="211">
        <f>ROUND(I138*H138,2)</f>
        <v>0</v>
      </c>
      <c r="K138" s="212"/>
      <c r="L138" s="39"/>
      <c r="M138" s="213" t="s">
        <v>1</v>
      </c>
      <c r="N138" s="214" t="s">
        <v>41</v>
      </c>
      <c r="O138" s="71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7" t="s">
        <v>191</v>
      </c>
      <c r="AT138" s="217" t="s">
        <v>187</v>
      </c>
      <c r="AU138" s="217" t="s">
        <v>86</v>
      </c>
      <c r="AY138" s="17" t="s">
        <v>184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191</v>
      </c>
      <c r="BM138" s="217" t="s">
        <v>1919</v>
      </c>
    </row>
    <row r="139" spans="1:65" s="13" customFormat="1" ht="11.25">
      <c r="B139" s="219"/>
      <c r="C139" s="220"/>
      <c r="D139" s="221" t="s">
        <v>193</v>
      </c>
      <c r="E139" s="222" t="s">
        <v>1</v>
      </c>
      <c r="F139" s="223" t="s">
        <v>1882</v>
      </c>
      <c r="G139" s="220"/>
      <c r="H139" s="224">
        <v>1.851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193</v>
      </c>
      <c r="AU139" s="230" t="s">
        <v>86</v>
      </c>
      <c r="AV139" s="13" t="s">
        <v>86</v>
      </c>
      <c r="AW139" s="13" t="s">
        <v>32</v>
      </c>
      <c r="AX139" s="13" t="s">
        <v>84</v>
      </c>
      <c r="AY139" s="230" t="s">
        <v>184</v>
      </c>
    </row>
    <row r="140" spans="1:65" s="2" customFormat="1" ht="33" customHeight="1">
      <c r="A140" s="34"/>
      <c r="B140" s="35"/>
      <c r="C140" s="205" t="s">
        <v>185</v>
      </c>
      <c r="D140" s="205" t="s">
        <v>187</v>
      </c>
      <c r="E140" s="206" t="s">
        <v>441</v>
      </c>
      <c r="F140" s="207" t="s">
        <v>442</v>
      </c>
      <c r="G140" s="208" t="s">
        <v>435</v>
      </c>
      <c r="H140" s="209">
        <v>1.851</v>
      </c>
      <c r="I140" s="210"/>
      <c r="J140" s="211">
        <f>ROUND(I140*H140,2)</f>
        <v>0</v>
      </c>
      <c r="K140" s="212"/>
      <c r="L140" s="39"/>
      <c r="M140" s="213" t="s">
        <v>1</v>
      </c>
      <c r="N140" s="214" t="s">
        <v>41</v>
      </c>
      <c r="O140" s="71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7" t="s">
        <v>191</v>
      </c>
      <c r="AT140" s="217" t="s">
        <v>187</v>
      </c>
      <c r="AU140" s="217" t="s">
        <v>86</v>
      </c>
      <c r="AY140" s="17" t="s">
        <v>184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191</v>
      </c>
      <c r="BM140" s="217" t="s">
        <v>1920</v>
      </c>
    </row>
    <row r="141" spans="1:65" s="13" customFormat="1" ht="11.25">
      <c r="B141" s="219"/>
      <c r="C141" s="220"/>
      <c r="D141" s="221" t="s">
        <v>193</v>
      </c>
      <c r="E141" s="222" t="s">
        <v>1</v>
      </c>
      <c r="F141" s="223" t="s">
        <v>1882</v>
      </c>
      <c r="G141" s="220"/>
      <c r="H141" s="224">
        <v>1.851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193</v>
      </c>
      <c r="AU141" s="230" t="s">
        <v>86</v>
      </c>
      <c r="AV141" s="13" t="s">
        <v>86</v>
      </c>
      <c r="AW141" s="13" t="s">
        <v>32</v>
      </c>
      <c r="AX141" s="13" t="s">
        <v>84</v>
      </c>
      <c r="AY141" s="230" t="s">
        <v>184</v>
      </c>
    </row>
    <row r="142" spans="1:65" s="2" customFormat="1" ht="21.75" customHeight="1">
      <c r="A142" s="34"/>
      <c r="B142" s="35"/>
      <c r="C142" s="205" t="s">
        <v>215</v>
      </c>
      <c r="D142" s="205" t="s">
        <v>187</v>
      </c>
      <c r="E142" s="206" t="s">
        <v>444</v>
      </c>
      <c r="F142" s="207" t="s">
        <v>445</v>
      </c>
      <c r="G142" s="208" t="s">
        <v>435</v>
      </c>
      <c r="H142" s="209">
        <v>1.851</v>
      </c>
      <c r="I142" s="210"/>
      <c r="J142" s="211">
        <f>ROUND(I142*H142,2)</f>
        <v>0</v>
      </c>
      <c r="K142" s="212"/>
      <c r="L142" s="39"/>
      <c r="M142" s="213" t="s">
        <v>1</v>
      </c>
      <c r="N142" s="214" t="s">
        <v>41</v>
      </c>
      <c r="O142" s="71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7" t="s">
        <v>191</v>
      </c>
      <c r="AT142" s="217" t="s">
        <v>187</v>
      </c>
      <c r="AU142" s="217" t="s">
        <v>86</v>
      </c>
      <c r="AY142" s="17" t="s">
        <v>184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191</v>
      </c>
      <c r="BM142" s="217" t="s">
        <v>1921</v>
      </c>
    </row>
    <row r="143" spans="1:65" s="13" customFormat="1" ht="11.25">
      <c r="B143" s="219"/>
      <c r="C143" s="220"/>
      <c r="D143" s="221" t="s">
        <v>193</v>
      </c>
      <c r="E143" s="222" t="s">
        <v>1</v>
      </c>
      <c r="F143" s="223" t="s">
        <v>1882</v>
      </c>
      <c r="G143" s="220"/>
      <c r="H143" s="224">
        <v>1.851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193</v>
      </c>
      <c r="AU143" s="230" t="s">
        <v>86</v>
      </c>
      <c r="AV143" s="13" t="s">
        <v>86</v>
      </c>
      <c r="AW143" s="13" t="s">
        <v>32</v>
      </c>
      <c r="AX143" s="13" t="s">
        <v>84</v>
      </c>
      <c r="AY143" s="230" t="s">
        <v>184</v>
      </c>
    </row>
    <row r="144" spans="1:65" s="2" customFormat="1" ht="21.75" customHeight="1">
      <c r="A144" s="34"/>
      <c r="B144" s="35"/>
      <c r="C144" s="205" t="s">
        <v>219</v>
      </c>
      <c r="D144" s="205" t="s">
        <v>187</v>
      </c>
      <c r="E144" s="206" t="s">
        <v>447</v>
      </c>
      <c r="F144" s="207" t="s">
        <v>448</v>
      </c>
      <c r="G144" s="208" t="s">
        <v>243</v>
      </c>
      <c r="H144" s="209">
        <v>2.9620000000000002</v>
      </c>
      <c r="I144" s="210"/>
      <c r="J144" s="211">
        <f>ROUND(I144*H144,2)</f>
        <v>0</v>
      </c>
      <c r="K144" s="212"/>
      <c r="L144" s="39"/>
      <c r="M144" s="213" t="s">
        <v>1</v>
      </c>
      <c r="N144" s="214" t="s">
        <v>41</v>
      </c>
      <c r="O144" s="71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7" t="s">
        <v>191</v>
      </c>
      <c r="AT144" s="217" t="s">
        <v>187</v>
      </c>
      <c r="AU144" s="217" t="s">
        <v>86</v>
      </c>
      <c r="AY144" s="17" t="s">
        <v>184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191</v>
      </c>
      <c r="BM144" s="217" t="s">
        <v>1922</v>
      </c>
    </row>
    <row r="145" spans="1:65" s="13" customFormat="1" ht="11.25">
      <c r="B145" s="219"/>
      <c r="C145" s="220"/>
      <c r="D145" s="221" t="s">
        <v>193</v>
      </c>
      <c r="E145" s="222" t="s">
        <v>1</v>
      </c>
      <c r="F145" s="223" t="s">
        <v>1882</v>
      </c>
      <c r="G145" s="220"/>
      <c r="H145" s="224">
        <v>1.851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193</v>
      </c>
      <c r="AU145" s="230" t="s">
        <v>86</v>
      </c>
      <c r="AV145" s="13" t="s">
        <v>86</v>
      </c>
      <c r="AW145" s="13" t="s">
        <v>32</v>
      </c>
      <c r="AX145" s="13" t="s">
        <v>84</v>
      </c>
      <c r="AY145" s="230" t="s">
        <v>184</v>
      </c>
    </row>
    <row r="146" spans="1:65" s="13" customFormat="1" ht="11.25">
      <c r="B146" s="219"/>
      <c r="C146" s="220"/>
      <c r="D146" s="221" t="s">
        <v>193</v>
      </c>
      <c r="E146" s="220"/>
      <c r="F146" s="223" t="s">
        <v>1923</v>
      </c>
      <c r="G146" s="220"/>
      <c r="H146" s="224">
        <v>2.9620000000000002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193</v>
      </c>
      <c r="AU146" s="230" t="s">
        <v>86</v>
      </c>
      <c r="AV146" s="13" t="s">
        <v>86</v>
      </c>
      <c r="AW146" s="13" t="s">
        <v>4</v>
      </c>
      <c r="AX146" s="13" t="s">
        <v>84</v>
      </c>
      <c r="AY146" s="230" t="s">
        <v>184</v>
      </c>
    </row>
    <row r="147" spans="1:65" s="2" customFormat="1" ht="16.5" customHeight="1">
      <c r="A147" s="34"/>
      <c r="B147" s="35"/>
      <c r="C147" s="205" t="s">
        <v>224</v>
      </c>
      <c r="D147" s="205" t="s">
        <v>187</v>
      </c>
      <c r="E147" s="206" t="s">
        <v>451</v>
      </c>
      <c r="F147" s="207" t="s">
        <v>452</v>
      </c>
      <c r="G147" s="208" t="s">
        <v>435</v>
      </c>
      <c r="H147" s="209">
        <v>1.851</v>
      </c>
      <c r="I147" s="210"/>
      <c r="J147" s="211">
        <f>ROUND(I147*H147,2)</f>
        <v>0</v>
      </c>
      <c r="K147" s="212"/>
      <c r="L147" s="39"/>
      <c r="M147" s="213" t="s">
        <v>1</v>
      </c>
      <c r="N147" s="214" t="s">
        <v>41</v>
      </c>
      <c r="O147" s="71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7" t="s">
        <v>191</v>
      </c>
      <c r="AT147" s="217" t="s">
        <v>187</v>
      </c>
      <c r="AU147" s="217" t="s">
        <v>86</v>
      </c>
      <c r="AY147" s="17" t="s">
        <v>184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191</v>
      </c>
      <c r="BM147" s="217" t="s">
        <v>1924</v>
      </c>
    </row>
    <row r="148" spans="1:65" s="13" customFormat="1" ht="11.25">
      <c r="B148" s="219"/>
      <c r="C148" s="220"/>
      <c r="D148" s="221" t="s">
        <v>193</v>
      </c>
      <c r="E148" s="222" t="s">
        <v>1</v>
      </c>
      <c r="F148" s="223" t="s">
        <v>1882</v>
      </c>
      <c r="G148" s="220"/>
      <c r="H148" s="224">
        <v>1.851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193</v>
      </c>
      <c r="AU148" s="230" t="s">
        <v>86</v>
      </c>
      <c r="AV148" s="13" t="s">
        <v>86</v>
      </c>
      <c r="AW148" s="13" t="s">
        <v>32</v>
      </c>
      <c r="AX148" s="13" t="s">
        <v>84</v>
      </c>
      <c r="AY148" s="230" t="s">
        <v>184</v>
      </c>
    </row>
    <row r="149" spans="1:65" s="12" customFormat="1" ht="22.9" customHeight="1">
      <c r="B149" s="189"/>
      <c r="C149" s="190"/>
      <c r="D149" s="191" t="s">
        <v>75</v>
      </c>
      <c r="E149" s="203" t="s">
        <v>86</v>
      </c>
      <c r="F149" s="203" t="s">
        <v>1925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SUM(P150:P157)</f>
        <v>0</v>
      </c>
      <c r="Q149" s="197"/>
      <c r="R149" s="198">
        <f>SUM(R150:R157)</f>
        <v>8.6794894799999991</v>
      </c>
      <c r="S149" s="197"/>
      <c r="T149" s="199">
        <f>SUM(T150:T157)</f>
        <v>0</v>
      </c>
      <c r="AR149" s="200" t="s">
        <v>84</v>
      </c>
      <c r="AT149" s="201" t="s">
        <v>75</v>
      </c>
      <c r="AU149" s="201" t="s">
        <v>84</v>
      </c>
      <c r="AY149" s="200" t="s">
        <v>184</v>
      </c>
      <c r="BK149" s="202">
        <f>SUM(BK150:BK157)</f>
        <v>0</v>
      </c>
    </row>
    <row r="150" spans="1:65" s="2" customFormat="1" ht="16.5" customHeight="1">
      <c r="A150" s="34"/>
      <c r="B150" s="35"/>
      <c r="C150" s="205" t="s">
        <v>111</v>
      </c>
      <c r="D150" s="205" t="s">
        <v>187</v>
      </c>
      <c r="E150" s="206" t="s">
        <v>1926</v>
      </c>
      <c r="F150" s="207" t="s">
        <v>1927</v>
      </c>
      <c r="G150" s="208" t="s">
        <v>435</v>
      </c>
      <c r="H150" s="209">
        <v>1.9159999999999999</v>
      </c>
      <c r="I150" s="210"/>
      <c r="J150" s="211">
        <f>ROUND(I150*H150,2)</f>
        <v>0</v>
      </c>
      <c r="K150" s="212"/>
      <c r="L150" s="39"/>
      <c r="M150" s="213" t="s">
        <v>1</v>
      </c>
      <c r="N150" s="214" t="s">
        <v>41</v>
      </c>
      <c r="O150" s="71"/>
      <c r="P150" s="215">
        <f>O150*H150</f>
        <v>0</v>
      </c>
      <c r="Q150" s="215">
        <v>2.2563399999999998</v>
      </c>
      <c r="R150" s="215">
        <f>Q150*H150</f>
        <v>4.3231474399999996</v>
      </c>
      <c r="S150" s="215">
        <v>0</v>
      </c>
      <c r="T150" s="21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7" t="s">
        <v>191</v>
      </c>
      <c r="AT150" s="217" t="s">
        <v>187</v>
      </c>
      <c r="AU150" s="217" t="s">
        <v>86</v>
      </c>
      <c r="AY150" s="17" t="s">
        <v>184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191</v>
      </c>
      <c r="BM150" s="217" t="s">
        <v>1928</v>
      </c>
    </row>
    <row r="151" spans="1:65" s="13" customFormat="1" ht="11.25">
      <c r="B151" s="219"/>
      <c r="C151" s="220"/>
      <c r="D151" s="221" t="s">
        <v>193</v>
      </c>
      <c r="E151" s="222" t="s">
        <v>1</v>
      </c>
      <c r="F151" s="223" t="s">
        <v>1929</v>
      </c>
      <c r="G151" s="220"/>
      <c r="H151" s="224">
        <v>1.9159999999999999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193</v>
      </c>
      <c r="AU151" s="230" t="s">
        <v>86</v>
      </c>
      <c r="AV151" s="13" t="s">
        <v>86</v>
      </c>
      <c r="AW151" s="13" t="s">
        <v>32</v>
      </c>
      <c r="AX151" s="13" t="s">
        <v>84</v>
      </c>
      <c r="AY151" s="230" t="s">
        <v>184</v>
      </c>
    </row>
    <row r="152" spans="1:65" s="2" customFormat="1" ht="16.5" customHeight="1">
      <c r="A152" s="34"/>
      <c r="B152" s="35"/>
      <c r="C152" s="205" t="s">
        <v>114</v>
      </c>
      <c r="D152" s="205" t="s">
        <v>187</v>
      </c>
      <c r="E152" s="206" t="s">
        <v>1930</v>
      </c>
      <c r="F152" s="207" t="s">
        <v>1931</v>
      </c>
      <c r="G152" s="208" t="s">
        <v>435</v>
      </c>
      <c r="H152" s="209">
        <v>1.9159999999999999</v>
      </c>
      <c r="I152" s="210"/>
      <c r="J152" s="211">
        <f>ROUND(I152*H152,2)</f>
        <v>0</v>
      </c>
      <c r="K152" s="212"/>
      <c r="L152" s="39"/>
      <c r="M152" s="213" t="s">
        <v>1</v>
      </c>
      <c r="N152" s="214" t="s">
        <v>41</v>
      </c>
      <c r="O152" s="71"/>
      <c r="P152" s="215">
        <f>O152*H152</f>
        <v>0</v>
      </c>
      <c r="Q152" s="215">
        <v>2.2563399999999998</v>
      </c>
      <c r="R152" s="215">
        <f>Q152*H152</f>
        <v>4.3231474399999996</v>
      </c>
      <c r="S152" s="215">
        <v>0</v>
      </c>
      <c r="T152" s="21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7" t="s">
        <v>191</v>
      </c>
      <c r="AT152" s="217" t="s">
        <v>187</v>
      </c>
      <c r="AU152" s="217" t="s">
        <v>86</v>
      </c>
      <c r="AY152" s="17" t="s">
        <v>184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191</v>
      </c>
      <c r="BM152" s="217" t="s">
        <v>1932</v>
      </c>
    </row>
    <row r="153" spans="1:65" s="13" customFormat="1" ht="11.25">
      <c r="B153" s="219"/>
      <c r="C153" s="220"/>
      <c r="D153" s="221" t="s">
        <v>193</v>
      </c>
      <c r="E153" s="222" t="s">
        <v>1</v>
      </c>
      <c r="F153" s="223" t="s">
        <v>1929</v>
      </c>
      <c r="G153" s="220"/>
      <c r="H153" s="224">
        <v>1.9159999999999999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193</v>
      </c>
      <c r="AU153" s="230" t="s">
        <v>86</v>
      </c>
      <c r="AV153" s="13" t="s">
        <v>86</v>
      </c>
      <c r="AW153" s="13" t="s">
        <v>32</v>
      </c>
      <c r="AX153" s="13" t="s">
        <v>84</v>
      </c>
      <c r="AY153" s="230" t="s">
        <v>184</v>
      </c>
    </row>
    <row r="154" spans="1:65" s="2" customFormat="1" ht="16.5" customHeight="1">
      <c r="A154" s="34"/>
      <c r="B154" s="35"/>
      <c r="C154" s="205" t="s">
        <v>117</v>
      </c>
      <c r="D154" s="205" t="s">
        <v>187</v>
      </c>
      <c r="E154" s="206" t="s">
        <v>1933</v>
      </c>
      <c r="F154" s="207" t="s">
        <v>1934</v>
      </c>
      <c r="G154" s="208" t="s">
        <v>190</v>
      </c>
      <c r="H154" s="209">
        <v>12.34</v>
      </c>
      <c r="I154" s="210"/>
      <c r="J154" s="211">
        <f>ROUND(I154*H154,2)</f>
        <v>0</v>
      </c>
      <c r="K154" s="212"/>
      <c r="L154" s="39"/>
      <c r="M154" s="213" t="s">
        <v>1</v>
      </c>
      <c r="N154" s="214" t="s">
        <v>41</v>
      </c>
      <c r="O154" s="71"/>
      <c r="P154" s="215">
        <f>O154*H154</f>
        <v>0</v>
      </c>
      <c r="Q154" s="215">
        <v>2.6900000000000001E-3</v>
      </c>
      <c r="R154" s="215">
        <f>Q154*H154</f>
        <v>3.3194599999999998E-2</v>
      </c>
      <c r="S154" s="215">
        <v>0</v>
      </c>
      <c r="T154" s="21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7" t="s">
        <v>191</v>
      </c>
      <c r="AT154" s="217" t="s">
        <v>187</v>
      </c>
      <c r="AU154" s="217" t="s">
        <v>86</v>
      </c>
      <c r="AY154" s="17" t="s">
        <v>184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191</v>
      </c>
      <c r="BM154" s="217" t="s">
        <v>1935</v>
      </c>
    </row>
    <row r="155" spans="1:65" s="13" customFormat="1" ht="11.25">
      <c r="B155" s="219"/>
      <c r="C155" s="220"/>
      <c r="D155" s="221" t="s">
        <v>193</v>
      </c>
      <c r="E155" s="222" t="s">
        <v>1888</v>
      </c>
      <c r="F155" s="223" t="s">
        <v>1936</v>
      </c>
      <c r="G155" s="220"/>
      <c r="H155" s="224">
        <v>12.34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193</v>
      </c>
      <c r="AU155" s="230" t="s">
        <v>86</v>
      </c>
      <c r="AV155" s="13" t="s">
        <v>86</v>
      </c>
      <c r="AW155" s="13" t="s">
        <v>32</v>
      </c>
      <c r="AX155" s="13" t="s">
        <v>84</v>
      </c>
      <c r="AY155" s="230" t="s">
        <v>184</v>
      </c>
    </row>
    <row r="156" spans="1:65" s="2" customFormat="1" ht="16.5" customHeight="1">
      <c r="A156" s="34"/>
      <c r="B156" s="35"/>
      <c r="C156" s="205" t="s">
        <v>120</v>
      </c>
      <c r="D156" s="205" t="s">
        <v>187</v>
      </c>
      <c r="E156" s="206" t="s">
        <v>1937</v>
      </c>
      <c r="F156" s="207" t="s">
        <v>1938</v>
      </c>
      <c r="G156" s="208" t="s">
        <v>190</v>
      </c>
      <c r="H156" s="209">
        <v>12.34</v>
      </c>
      <c r="I156" s="210"/>
      <c r="J156" s="211">
        <f>ROUND(I156*H156,2)</f>
        <v>0</v>
      </c>
      <c r="K156" s="212"/>
      <c r="L156" s="39"/>
      <c r="M156" s="213" t="s">
        <v>1</v>
      </c>
      <c r="N156" s="214" t="s">
        <v>41</v>
      </c>
      <c r="O156" s="71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7" t="s">
        <v>191</v>
      </c>
      <c r="AT156" s="217" t="s">
        <v>187</v>
      </c>
      <c r="AU156" s="217" t="s">
        <v>86</v>
      </c>
      <c r="AY156" s="17" t="s">
        <v>184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191</v>
      </c>
      <c r="BM156" s="217" t="s">
        <v>1939</v>
      </c>
    </row>
    <row r="157" spans="1:65" s="13" customFormat="1" ht="11.25">
      <c r="B157" s="219"/>
      <c r="C157" s="220"/>
      <c r="D157" s="221" t="s">
        <v>193</v>
      </c>
      <c r="E157" s="222" t="s">
        <v>1</v>
      </c>
      <c r="F157" s="223" t="s">
        <v>1888</v>
      </c>
      <c r="G157" s="220"/>
      <c r="H157" s="224">
        <v>12.34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193</v>
      </c>
      <c r="AU157" s="230" t="s">
        <v>86</v>
      </c>
      <c r="AV157" s="13" t="s">
        <v>86</v>
      </c>
      <c r="AW157" s="13" t="s">
        <v>32</v>
      </c>
      <c r="AX157" s="13" t="s">
        <v>84</v>
      </c>
      <c r="AY157" s="230" t="s">
        <v>184</v>
      </c>
    </row>
    <row r="158" spans="1:65" s="12" customFormat="1" ht="22.9" customHeight="1">
      <c r="B158" s="189"/>
      <c r="C158" s="190"/>
      <c r="D158" s="191" t="s">
        <v>75</v>
      </c>
      <c r="E158" s="203" t="s">
        <v>224</v>
      </c>
      <c r="F158" s="203" t="s">
        <v>229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SUM(P159:P167)</f>
        <v>0</v>
      </c>
      <c r="Q158" s="197"/>
      <c r="R158" s="198">
        <f>SUM(R159:R167)</f>
        <v>1.76520484</v>
      </c>
      <c r="S158" s="197"/>
      <c r="T158" s="199">
        <f>SUM(T159:T167)</f>
        <v>2.8967999999999998</v>
      </c>
      <c r="AR158" s="200" t="s">
        <v>84</v>
      </c>
      <c r="AT158" s="201" t="s">
        <v>75</v>
      </c>
      <c r="AU158" s="201" t="s">
        <v>84</v>
      </c>
      <c r="AY158" s="200" t="s">
        <v>184</v>
      </c>
      <c r="BK158" s="202">
        <f>SUM(BK159:BK167)</f>
        <v>0</v>
      </c>
    </row>
    <row r="159" spans="1:65" s="2" customFormat="1" ht="16.5" customHeight="1">
      <c r="A159" s="34"/>
      <c r="B159" s="35"/>
      <c r="C159" s="205" t="s">
        <v>123</v>
      </c>
      <c r="D159" s="205" t="s">
        <v>187</v>
      </c>
      <c r="E159" s="206" t="s">
        <v>1940</v>
      </c>
      <c r="F159" s="207" t="s">
        <v>1941</v>
      </c>
      <c r="G159" s="208" t="s">
        <v>190</v>
      </c>
      <c r="H159" s="209">
        <v>8.16</v>
      </c>
      <c r="I159" s="210"/>
      <c r="J159" s="211">
        <f>ROUND(I159*H159,2)</f>
        <v>0</v>
      </c>
      <c r="K159" s="212"/>
      <c r="L159" s="39"/>
      <c r="M159" s="213" t="s">
        <v>1</v>
      </c>
      <c r="N159" s="214" t="s">
        <v>41</v>
      </c>
      <c r="O159" s="71"/>
      <c r="P159" s="215">
        <f>O159*H159</f>
        <v>0</v>
      </c>
      <c r="Q159" s="215">
        <v>0</v>
      </c>
      <c r="R159" s="215">
        <f>Q159*H159</f>
        <v>0</v>
      </c>
      <c r="S159" s="215">
        <v>0.35499999999999998</v>
      </c>
      <c r="T159" s="216">
        <f>S159*H159</f>
        <v>2.8967999999999998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7" t="s">
        <v>191</v>
      </c>
      <c r="AT159" s="217" t="s">
        <v>187</v>
      </c>
      <c r="AU159" s="217" t="s">
        <v>86</v>
      </c>
      <c r="AY159" s="17" t="s">
        <v>184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191</v>
      </c>
      <c r="BM159" s="217" t="s">
        <v>1942</v>
      </c>
    </row>
    <row r="160" spans="1:65" s="13" customFormat="1" ht="11.25">
      <c r="B160" s="219"/>
      <c r="C160" s="220"/>
      <c r="D160" s="221" t="s">
        <v>193</v>
      </c>
      <c r="E160" s="222" t="s">
        <v>1891</v>
      </c>
      <c r="F160" s="223" t="s">
        <v>1943</v>
      </c>
      <c r="G160" s="220"/>
      <c r="H160" s="224">
        <v>40.799999999999997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193</v>
      </c>
      <c r="AU160" s="230" t="s">
        <v>86</v>
      </c>
      <c r="AV160" s="13" t="s">
        <v>86</v>
      </c>
      <c r="AW160" s="13" t="s">
        <v>32</v>
      </c>
      <c r="AX160" s="13" t="s">
        <v>76</v>
      </c>
      <c r="AY160" s="230" t="s">
        <v>184</v>
      </c>
    </row>
    <row r="161" spans="1:65" s="13" customFormat="1" ht="11.25">
      <c r="B161" s="219"/>
      <c r="C161" s="220"/>
      <c r="D161" s="221" t="s">
        <v>193</v>
      </c>
      <c r="E161" s="222" t="s">
        <v>1</v>
      </c>
      <c r="F161" s="223" t="s">
        <v>1944</v>
      </c>
      <c r="G161" s="220"/>
      <c r="H161" s="224">
        <v>8.16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193</v>
      </c>
      <c r="AU161" s="230" t="s">
        <v>86</v>
      </c>
      <c r="AV161" s="13" t="s">
        <v>86</v>
      </c>
      <c r="AW161" s="13" t="s">
        <v>32</v>
      </c>
      <c r="AX161" s="13" t="s">
        <v>84</v>
      </c>
      <c r="AY161" s="230" t="s">
        <v>184</v>
      </c>
    </row>
    <row r="162" spans="1:65" s="2" customFormat="1" ht="16.5" customHeight="1">
      <c r="A162" s="34"/>
      <c r="B162" s="35"/>
      <c r="C162" s="205" t="s">
        <v>8</v>
      </c>
      <c r="D162" s="205" t="s">
        <v>187</v>
      </c>
      <c r="E162" s="206" t="s">
        <v>1945</v>
      </c>
      <c r="F162" s="207" t="s">
        <v>1946</v>
      </c>
      <c r="G162" s="208" t="s">
        <v>435</v>
      </c>
      <c r="H162" s="209">
        <v>0.92600000000000005</v>
      </c>
      <c r="I162" s="210"/>
      <c r="J162" s="211">
        <f>ROUND(I162*H162,2)</f>
        <v>0</v>
      </c>
      <c r="K162" s="212"/>
      <c r="L162" s="39"/>
      <c r="M162" s="213" t="s">
        <v>1</v>
      </c>
      <c r="N162" s="214" t="s">
        <v>41</v>
      </c>
      <c r="O162" s="71"/>
      <c r="P162" s="215">
        <f>O162*H162</f>
        <v>0</v>
      </c>
      <c r="Q162" s="215">
        <v>0.54034000000000004</v>
      </c>
      <c r="R162" s="215">
        <f>Q162*H162</f>
        <v>0.50035484000000008</v>
      </c>
      <c r="S162" s="215">
        <v>0</v>
      </c>
      <c r="T162" s="21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7" t="s">
        <v>191</v>
      </c>
      <c r="AT162" s="217" t="s">
        <v>187</v>
      </c>
      <c r="AU162" s="217" t="s">
        <v>86</v>
      </c>
      <c r="AY162" s="17" t="s">
        <v>184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191</v>
      </c>
      <c r="BM162" s="217" t="s">
        <v>1947</v>
      </c>
    </row>
    <row r="163" spans="1:65" s="13" customFormat="1" ht="11.25">
      <c r="B163" s="219"/>
      <c r="C163" s="220"/>
      <c r="D163" s="221" t="s">
        <v>193</v>
      </c>
      <c r="E163" s="222" t="s">
        <v>1</v>
      </c>
      <c r="F163" s="223" t="s">
        <v>1885</v>
      </c>
      <c r="G163" s="220"/>
      <c r="H163" s="224">
        <v>0.92600000000000005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193</v>
      </c>
      <c r="AU163" s="230" t="s">
        <v>86</v>
      </c>
      <c r="AV163" s="13" t="s">
        <v>86</v>
      </c>
      <c r="AW163" s="13" t="s">
        <v>32</v>
      </c>
      <c r="AX163" s="13" t="s">
        <v>84</v>
      </c>
      <c r="AY163" s="230" t="s">
        <v>184</v>
      </c>
    </row>
    <row r="164" spans="1:65" s="2" customFormat="1" ht="16.5" customHeight="1">
      <c r="A164" s="34"/>
      <c r="B164" s="35"/>
      <c r="C164" s="231" t="s">
        <v>128</v>
      </c>
      <c r="D164" s="231" t="s">
        <v>225</v>
      </c>
      <c r="E164" s="232" t="s">
        <v>1948</v>
      </c>
      <c r="F164" s="233" t="s">
        <v>1949</v>
      </c>
      <c r="G164" s="234" t="s">
        <v>222</v>
      </c>
      <c r="H164" s="235">
        <v>308.5</v>
      </c>
      <c r="I164" s="236"/>
      <c r="J164" s="237">
        <f>ROUND(I164*H164,2)</f>
        <v>0</v>
      </c>
      <c r="K164" s="238"/>
      <c r="L164" s="239"/>
      <c r="M164" s="240" t="s">
        <v>1</v>
      </c>
      <c r="N164" s="241" t="s">
        <v>41</v>
      </c>
      <c r="O164" s="71"/>
      <c r="P164" s="215">
        <f>O164*H164</f>
        <v>0</v>
      </c>
      <c r="Q164" s="215">
        <v>4.1000000000000003E-3</v>
      </c>
      <c r="R164" s="215">
        <f>Q164*H164</f>
        <v>1.26485</v>
      </c>
      <c r="S164" s="215">
        <v>0</v>
      </c>
      <c r="T164" s="21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7" t="s">
        <v>219</v>
      </c>
      <c r="AT164" s="217" t="s">
        <v>225</v>
      </c>
      <c r="AU164" s="217" t="s">
        <v>86</v>
      </c>
      <c r="AY164" s="17" t="s">
        <v>184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191</v>
      </c>
      <c r="BM164" s="217" t="s">
        <v>1950</v>
      </c>
    </row>
    <row r="165" spans="1:65" s="13" customFormat="1" ht="11.25">
      <c r="B165" s="219"/>
      <c r="C165" s="220"/>
      <c r="D165" s="221" t="s">
        <v>193</v>
      </c>
      <c r="E165" s="222" t="s">
        <v>1</v>
      </c>
      <c r="F165" s="223" t="s">
        <v>1951</v>
      </c>
      <c r="G165" s="220"/>
      <c r="H165" s="224">
        <v>308.5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193</v>
      </c>
      <c r="AU165" s="230" t="s">
        <v>86</v>
      </c>
      <c r="AV165" s="13" t="s">
        <v>86</v>
      </c>
      <c r="AW165" s="13" t="s">
        <v>32</v>
      </c>
      <c r="AX165" s="13" t="s">
        <v>84</v>
      </c>
      <c r="AY165" s="230" t="s">
        <v>184</v>
      </c>
    </row>
    <row r="166" spans="1:65" s="2" customFormat="1" ht="16.5" customHeight="1">
      <c r="A166" s="34"/>
      <c r="B166" s="35"/>
      <c r="C166" s="205" t="s">
        <v>131</v>
      </c>
      <c r="D166" s="205" t="s">
        <v>187</v>
      </c>
      <c r="E166" s="206" t="s">
        <v>1952</v>
      </c>
      <c r="F166" s="207" t="s">
        <v>1953</v>
      </c>
      <c r="G166" s="208" t="s">
        <v>435</v>
      </c>
      <c r="H166" s="209">
        <v>0.92600000000000005</v>
      </c>
      <c r="I166" s="210"/>
      <c r="J166" s="211">
        <f>ROUND(I166*H166,2)</f>
        <v>0</v>
      </c>
      <c r="K166" s="212"/>
      <c r="L166" s="39"/>
      <c r="M166" s="213" t="s">
        <v>1</v>
      </c>
      <c r="N166" s="214" t="s">
        <v>41</v>
      </c>
      <c r="O166" s="71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7" t="s">
        <v>191</v>
      </c>
      <c r="AT166" s="217" t="s">
        <v>187</v>
      </c>
      <c r="AU166" s="217" t="s">
        <v>86</v>
      </c>
      <c r="AY166" s="17" t="s">
        <v>184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191</v>
      </c>
      <c r="BM166" s="217" t="s">
        <v>1954</v>
      </c>
    </row>
    <row r="167" spans="1:65" s="13" customFormat="1" ht="11.25">
      <c r="B167" s="219"/>
      <c r="C167" s="220"/>
      <c r="D167" s="221" t="s">
        <v>193</v>
      </c>
      <c r="E167" s="222" t="s">
        <v>1</v>
      </c>
      <c r="F167" s="223" t="s">
        <v>1885</v>
      </c>
      <c r="G167" s="220"/>
      <c r="H167" s="224">
        <v>0.92600000000000005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193</v>
      </c>
      <c r="AU167" s="230" t="s">
        <v>86</v>
      </c>
      <c r="AV167" s="13" t="s">
        <v>86</v>
      </c>
      <c r="AW167" s="13" t="s">
        <v>32</v>
      </c>
      <c r="AX167" s="13" t="s">
        <v>84</v>
      </c>
      <c r="AY167" s="230" t="s">
        <v>184</v>
      </c>
    </row>
    <row r="168" spans="1:65" s="12" customFormat="1" ht="22.9" customHeight="1">
      <c r="B168" s="189"/>
      <c r="C168" s="190"/>
      <c r="D168" s="191" t="s">
        <v>75</v>
      </c>
      <c r="E168" s="203" t="s">
        <v>239</v>
      </c>
      <c r="F168" s="203" t="s">
        <v>240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SUM(P169:P179)</f>
        <v>0</v>
      </c>
      <c r="Q168" s="197"/>
      <c r="R168" s="198">
        <f>SUM(R169:R179)</f>
        <v>0</v>
      </c>
      <c r="S168" s="197"/>
      <c r="T168" s="199">
        <f>SUM(T169:T179)</f>
        <v>0</v>
      </c>
      <c r="AR168" s="200" t="s">
        <v>84</v>
      </c>
      <c r="AT168" s="201" t="s">
        <v>75</v>
      </c>
      <c r="AU168" s="201" t="s">
        <v>84</v>
      </c>
      <c r="AY168" s="200" t="s">
        <v>184</v>
      </c>
      <c r="BK168" s="202">
        <f>SUM(BK169:BK179)</f>
        <v>0</v>
      </c>
    </row>
    <row r="169" spans="1:65" s="2" customFormat="1" ht="16.5" customHeight="1">
      <c r="A169" s="34"/>
      <c r="B169" s="35"/>
      <c r="C169" s="205" t="s">
        <v>134</v>
      </c>
      <c r="D169" s="205" t="s">
        <v>187</v>
      </c>
      <c r="E169" s="206" t="s">
        <v>241</v>
      </c>
      <c r="F169" s="207" t="s">
        <v>242</v>
      </c>
      <c r="G169" s="208" t="s">
        <v>243</v>
      </c>
      <c r="H169" s="209">
        <v>4.8440000000000003</v>
      </c>
      <c r="I169" s="210"/>
      <c r="J169" s="211">
        <f>ROUND(I169*H169,2)</f>
        <v>0</v>
      </c>
      <c r="K169" s="212"/>
      <c r="L169" s="39"/>
      <c r="M169" s="213" t="s">
        <v>1</v>
      </c>
      <c r="N169" s="214" t="s">
        <v>41</v>
      </c>
      <c r="O169" s="71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7" t="s">
        <v>191</v>
      </c>
      <c r="AT169" s="217" t="s">
        <v>187</v>
      </c>
      <c r="AU169" s="217" t="s">
        <v>86</v>
      </c>
      <c r="AY169" s="17" t="s">
        <v>184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191</v>
      </c>
      <c r="BM169" s="217" t="s">
        <v>1955</v>
      </c>
    </row>
    <row r="170" spans="1:65" s="2" customFormat="1" ht="16.5" customHeight="1">
      <c r="A170" s="34"/>
      <c r="B170" s="35"/>
      <c r="C170" s="205" t="s">
        <v>268</v>
      </c>
      <c r="D170" s="205" t="s">
        <v>187</v>
      </c>
      <c r="E170" s="206" t="s">
        <v>505</v>
      </c>
      <c r="F170" s="207" t="s">
        <v>246</v>
      </c>
      <c r="G170" s="208" t="s">
        <v>243</v>
      </c>
      <c r="H170" s="209">
        <v>4.8440000000000003</v>
      </c>
      <c r="I170" s="210"/>
      <c r="J170" s="211">
        <f>ROUND(I170*H170,2)</f>
        <v>0</v>
      </c>
      <c r="K170" s="212"/>
      <c r="L170" s="39"/>
      <c r="M170" s="213" t="s">
        <v>1</v>
      </c>
      <c r="N170" s="214" t="s">
        <v>41</v>
      </c>
      <c r="O170" s="71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7" t="s">
        <v>191</v>
      </c>
      <c r="AT170" s="217" t="s">
        <v>187</v>
      </c>
      <c r="AU170" s="217" t="s">
        <v>86</v>
      </c>
      <c r="AY170" s="17" t="s">
        <v>184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7" t="s">
        <v>84</v>
      </c>
      <c r="BK170" s="218">
        <f>ROUND(I170*H170,2)</f>
        <v>0</v>
      </c>
      <c r="BL170" s="17" t="s">
        <v>191</v>
      </c>
      <c r="BM170" s="217" t="s">
        <v>1956</v>
      </c>
    </row>
    <row r="171" spans="1:65" s="2" customFormat="1" ht="21.75" customHeight="1">
      <c r="A171" s="34"/>
      <c r="B171" s="35"/>
      <c r="C171" s="205" t="s">
        <v>274</v>
      </c>
      <c r="D171" s="205" t="s">
        <v>187</v>
      </c>
      <c r="E171" s="206" t="s">
        <v>248</v>
      </c>
      <c r="F171" s="207" t="s">
        <v>249</v>
      </c>
      <c r="G171" s="208" t="s">
        <v>243</v>
      </c>
      <c r="H171" s="209">
        <v>4.8440000000000003</v>
      </c>
      <c r="I171" s="210"/>
      <c r="J171" s="211">
        <f>ROUND(I171*H171,2)</f>
        <v>0</v>
      </c>
      <c r="K171" s="212"/>
      <c r="L171" s="39"/>
      <c r="M171" s="213" t="s">
        <v>1</v>
      </c>
      <c r="N171" s="214" t="s">
        <v>41</v>
      </c>
      <c r="O171" s="71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7" t="s">
        <v>191</v>
      </c>
      <c r="AT171" s="217" t="s">
        <v>187</v>
      </c>
      <c r="AU171" s="217" t="s">
        <v>86</v>
      </c>
      <c r="AY171" s="17" t="s">
        <v>184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191</v>
      </c>
      <c r="BM171" s="217" t="s">
        <v>1957</v>
      </c>
    </row>
    <row r="172" spans="1:65" s="2" customFormat="1" ht="21.75" customHeight="1">
      <c r="A172" s="34"/>
      <c r="B172" s="35"/>
      <c r="C172" s="205" t="s">
        <v>7</v>
      </c>
      <c r="D172" s="205" t="s">
        <v>187</v>
      </c>
      <c r="E172" s="206" t="s">
        <v>251</v>
      </c>
      <c r="F172" s="207" t="s">
        <v>252</v>
      </c>
      <c r="G172" s="208" t="s">
        <v>243</v>
      </c>
      <c r="H172" s="209">
        <v>43.595999999999997</v>
      </c>
      <c r="I172" s="210"/>
      <c r="J172" s="211">
        <f>ROUND(I172*H172,2)</f>
        <v>0</v>
      </c>
      <c r="K172" s="212"/>
      <c r="L172" s="39"/>
      <c r="M172" s="213" t="s">
        <v>1</v>
      </c>
      <c r="N172" s="214" t="s">
        <v>41</v>
      </c>
      <c r="O172" s="71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7" t="s">
        <v>191</v>
      </c>
      <c r="AT172" s="217" t="s">
        <v>187</v>
      </c>
      <c r="AU172" s="217" t="s">
        <v>86</v>
      </c>
      <c r="AY172" s="17" t="s">
        <v>184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191</v>
      </c>
      <c r="BM172" s="217" t="s">
        <v>1958</v>
      </c>
    </row>
    <row r="173" spans="1:65" s="13" customFormat="1" ht="11.25">
      <c r="B173" s="219"/>
      <c r="C173" s="220"/>
      <c r="D173" s="221" t="s">
        <v>193</v>
      </c>
      <c r="E173" s="220"/>
      <c r="F173" s="223" t="s">
        <v>1959</v>
      </c>
      <c r="G173" s="220"/>
      <c r="H173" s="224">
        <v>43.595999999999997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193</v>
      </c>
      <c r="AU173" s="230" t="s">
        <v>86</v>
      </c>
      <c r="AV173" s="13" t="s">
        <v>86</v>
      </c>
      <c r="AW173" s="13" t="s">
        <v>4</v>
      </c>
      <c r="AX173" s="13" t="s">
        <v>84</v>
      </c>
      <c r="AY173" s="230" t="s">
        <v>184</v>
      </c>
    </row>
    <row r="174" spans="1:65" s="2" customFormat="1" ht="21.75" customHeight="1">
      <c r="A174" s="34"/>
      <c r="B174" s="35"/>
      <c r="C174" s="205" t="s">
        <v>282</v>
      </c>
      <c r="D174" s="205" t="s">
        <v>187</v>
      </c>
      <c r="E174" s="206" t="s">
        <v>510</v>
      </c>
      <c r="F174" s="207" t="s">
        <v>511</v>
      </c>
      <c r="G174" s="208" t="s">
        <v>243</v>
      </c>
      <c r="H174" s="209">
        <v>2.8969999999999998</v>
      </c>
      <c r="I174" s="210"/>
      <c r="J174" s="211">
        <f>ROUND(I174*H174,2)</f>
        <v>0</v>
      </c>
      <c r="K174" s="212"/>
      <c r="L174" s="39"/>
      <c r="M174" s="213" t="s">
        <v>1</v>
      </c>
      <c r="N174" s="214" t="s">
        <v>41</v>
      </c>
      <c r="O174" s="71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7" t="s">
        <v>191</v>
      </c>
      <c r="AT174" s="217" t="s">
        <v>187</v>
      </c>
      <c r="AU174" s="217" t="s">
        <v>86</v>
      </c>
      <c r="AY174" s="17" t="s">
        <v>184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191</v>
      </c>
      <c r="BM174" s="217" t="s">
        <v>1960</v>
      </c>
    </row>
    <row r="175" spans="1:65" s="13" customFormat="1" ht="11.25">
      <c r="B175" s="219"/>
      <c r="C175" s="220"/>
      <c r="D175" s="221" t="s">
        <v>193</v>
      </c>
      <c r="E175" s="222" t="s">
        <v>1</v>
      </c>
      <c r="F175" s="223" t="s">
        <v>1961</v>
      </c>
      <c r="G175" s="220"/>
      <c r="H175" s="224">
        <v>2.8969999999999998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193</v>
      </c>
      <c r="AU175" s="230" t="s">
        <v>86</v>
      </c>
      <c r="AV175" s="13" t="s">
        <v>86</v>
      </c>
      <c r="AW175" s="13" t="s">
        <v>32</v>
      </c>
      <c r="AX175" s="13" t="s">
        <v>84</v>
      </c>
      <c r="AY175" s="230" t="s">
        <v>184</v>
      </c>
    </row>
    <row r="176" spans="1:65" s="2" customFormat="1" ht="21.75" customHeight="1">
      <c r="A176" s="34"/>
      <c r="B176" s="35"/>
      <c r="C176" s="205" t="s">
        <v>288</v>
      </c>
      <c r="D176" s="205" t="s">
        <v>187</v>
      </c>
      <c r="E176" s="206" t="s">
        <v>763</v>
      </c>
      <c r="F176" s="207" t="s">
        <v>764</v>
      </c>
      <c r="G176" s="208" t="s">
        <v>243</v>
      </c>
      <c r="H176" s="209">
        <v>1.7589999999999999</v>
      </c>
      <c r="I176" s="210"/>
      <c r="J176" s="211">
        <f>ROUND(I176*H176,2)</f>
        <v>0</v>
      </c>
      <c r="K176" s="212"/>
      <c r="L176" s="39"/>
      <c r="M176" s="213" t="s">
        <v>1</v>
      </c>
      <c r="N176" s="214" t="s">
        <v>41</v>
      </c>
      <c r="O176" s="71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7" t="s">
        <v>191</v>
      </c>
      <c r="AT176" s="217" t="s">
        <v>187</v>
      </c>
      <c r="AU176" s="217" t="s">
        <v>86</v>
      </c>
      <c r="AY176" s="17" t="s">
        <v>184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191</v>
      </c>
      <c r="BM176" s="217" t="s">
        <v>1962</v>
      </c>
    </row>
    <row r="177" spans="1:65" s="13" customFormat="1" ht="11.25">
      <c r="B177" s="219"/>
      <c r="C177" s="220"/>
      <c r="D177" s="221" t="s">
        <v>193</v>
      </c>
      <c r="E177" s="222" t="s">
        <v>1</v>
      </c>
      <c r="F177" s="223" t="s">
        <v>1963</v>
      </c>
      <c r="G177" s="220"/>
      <c r="H177" s="224">
        <v>1.7589999999999999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193</v>
      </c>
      <c r="AU177" s="230" t="s">
        <v>86</v>
      </c>
      <c r="AV177" s="13" t="s">
        <v>86</v>
      </c>
      <c r="AW177" s="13" t="s">
        <v>32</v>
      </c>
      <c r="AX177" s="13" t="s">
        <v>84</v>
      </c>
      <c r="AY177" s="230" t="s">
        <v>184</v>
      </c>
    </row>
    <row r="178" spans="1:65" s="2" customFormat="1" ht="21.75" customHeight="1">
      <c r="A178" s="34"/>
      <c r="B178" s="35"/>
      <c r="C178" s="205" t="s">
        <v>292</v>
      </c>
      <c r="D178" s="205" t="s">
        <v>187</v>
      </c>
      <c r="E178" s="206" t="s">
        <v>520</v>
      </c>
      <c r="F178" s="207" t="s">
        <v>521</v>
      </c>
      <c r="G178" s="208" t="s">
        <v>243</v>
      </c>
      <c r="H178" s="209">
        <v>0.184</v>
      </c>
      <c r="I178" s="210"/>
      <c r="J178" s="211">
        <f>ROUND(I178*H178,2)</f>
        <v>0</v>
      </c>
      <c r="K178" s="212"/>
      <c r="L178" s="39"/>
      <c r="M178" s="213" t="s">
        <v>1</v>
      </c>
      <c r="N178" s="214" t="s">
        <v>41</v>
      </c>
      <c r="O178" s="71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7" t="s">
        <v>191</v>
      </c>
      <c r="AT178" s="217" t="s">
        <v>187</v>
      </c>
      <c r="AU178" s="217" t="s">
        <v>86</v>
      </c>
      <c r="AY178" s="17" t="s">
        <v>184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191</v>
      </c>
      <c r="BM178" s="217" t="s">
        <v>1964</v>
      </c>
    </row>
    <row r="179" spans="1:65" s="13" customFormat="1" ht="11.25">
      <c r="B179" s="219"/>
      <c r="C179" s="220"/>
      <c r="D179" s="221" t="s">
        <v>193</v>
      </c>
      <c r="E179" s="222" t="s">
        <v>1</v>
      </c>
      <c r="F179" s="223" t="s">
        <v>1965</v>
      </c>
      <c r="G179" s="220"/>
      <c r="H179" s="224">
        <v>0.184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193</v>
      </c>
      <c r="AU179" s="230" t="s">
        <v>86</v>
      </c>
      <c r="AV179" s="13" t="s">
        <v>86</v>
      </c>
      <c r="AW179" s="13" t="s">
        <v>32</v>
      </c>
      <c r="AX179" s="13" t="s">
        <v>84</v>
      </c>
      <c r="AY179" s="230" t="s">
        <v>184</v>
      </c>
    </row>
    <row r="180" spans="1:65" s="12" customFormat="1" ht="22.9" customHeight="1">
      <c r="B180" s="189"/>
      <c r="C180" s="190"/>
      <c r="D180" s="191" t="s">
        <v>75</v>
      </c>
      <c r="E180" s="203" t="s">
        <v>259</v>
      </c>
      <c r="F180" s="203" t="s">
        <v>260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SUM(P181:P182)</f>
        <v>0</v>
      </c>
      <c r="Q180" s="197"/>
      <c r="R180" s="198">
        <f>SUM(R181:R182)</f>
        <v>0</v>
      </c>
      <c r="S180" s="197"/>
      <c r="T180" s="199">
        <f>SUM(T181:T182)</f>
        <v>0</v>
      </c>
      <c r="AR180" s="200" t="s">
        <v>84</v>
      </c>
      <c r="AT180" s="201" t="s">
        <v>75</v>
      </c>
      <c r="AU180" s="201" t="s">
        <v>84</v>
      </c>
      <c r="AY180" s="200" t="s">
        <v>184</v>
      </c>
      <c r="BK180" s="202">
        <f>SUM(BK181:BK182)</f>
        <v>0</v>
      </c>
    </row>
    <row r="181" spans="1:65" s="2" customFormat="1" ht="16.5" customHeight="1">
      <c r="A181" s="34"/>
      <c r="B181" s="35"/>
      <c r="C181" s="205" t="s">
        <v>296</v>
      </c>
      <c r="D181" s="205" t="s">
        <v>187</v>
      </c>
      <c r="E181" s="206" t="s">
        <v>261</v>
      </c>
      <c r="F181" s="207" t="s">
        <v>262</v>
      </c>
      <c r="G181" s="208" t="s">
        <v>243</v>
      </c>
      <c r="H181" s="209">
        <v>10.445</v>
      </c>
      <c r="I181" s="210"/>
      <c r="J181" s="211">
        <f>ROUND(I181*H181,2)</f>
        <v>0</v>
      </c>
      <c r="K181" s="212"/>
      <c r="L181" s="39"/>
      <c r="M181" s="213" t="s">
        <v>1</v>
      </c>
      <c r="N181" s="214" t="s">
        <v>41</v>
      </c>
      <c r="O181" s="71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7" t="s">
        <v>191</v>
      </c>
      <c r="AT181" s="217" t="s">
        <v>187</v>
      </c>
      <c r="AU181" s="217" t="s">
        <v>86</v>
      </c>
      <c r="AY181" s="17" t="s">
        <v>184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191</v>
      </c>
      <c r="BM181" s="217" t="s">
        <v>1966</v>
      </c>
    </row>
    <row r="182" spans="1:65" s="2" customFormat="1" ht="16.5" customHeight="1">
      <c r="A182" s="34"/>
      <c r="B182" s="35"/>
      <c r="C182" s="205" t="s">
        <v>300</v>
      </c>
      <c r="D182" s="205" t="s">
        <v>187</v>
      </c>
      <c r="E182" s="206" t="s">
        <v>1967</v>
      </c>
      <c r="F182" s="207" t="s">
        <v>1968</v>
      </c>
      <c r="G182" s="208" t="s">
        <v>243</v>
      </c>
      <c r="H182" s="209">
        <v>10.445</v>
      </c>
      <c r="I182" s="210"/>
      <c r="J182" s="211">
        <f>ROUND(I182*H182,2)</f>
        <v>0</v>
      </c>
      <c r="K182" s="212"/>
      <c r="L182" s="39"/>
      <c r="M182" s="213" t="s">
        <v>1</v>
      </c>
      <c r="N182" s="214" t="s">
        <v>41</v>
      </c>
      <c r="O182" s="71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7" t="s">
        <v>191</v>
      </c>
      <c r="AT182" s="217" t="s">
        <v>187</v>
      </c>
      <c r="AU182" s="217" t="s">
        <v>86</v>
      </c>
      <c r="AY182" s="17" t="s">
        <v>184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191</v>
      </c>
      <c r="BM182" s="217" t="s">
        <v>1969</v>
      </c>
    </row>
    <row r="183" spans="1:65" s="12" customFormat="1" ht="25.9" customHeight="1">
      <c r="B183" s="189"/>
      <c r="C183" s="190"/>
      <c r="D183" s="191" t="s">
        <v>75</v>
      </c>
      <c r="E183" s="192" t="s">
        <v>264</v>
      </c>
      <c r="F183" s="192" t="s">
        <v>265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0.33698570000000005</v>
      </c>
      <c r="S183" s="197"/>
      <c r="T183" s="199">
        <f>T184</f>
        <v>0.18780000000000002</v>
      </c>
      <c r="AR183" s="200" t="s">
        <v>86</v>
      </c>
      <c r="AT183" s="201" t="s">
        <v>75</v>
      </c>
      <c r="AU183" s="201" t="s">
        <v>76</v>
      </c>
      <c r="AY183" s="200" t="s">
        <v>184</v>
      </c>
      <c r="BK183" s="202">
        <f>BK184</f>
        <v>0</v>
      </c>
    </row>
    <row r="184" spans="1:65" s="12" customFormat="1" ht="22.9" customHeight="1">
      <c r="B184" s="189"/>
      <c r="C184" s="190"/>
      <c r="D184" s="191" t="s">
        <v>75</v>
      </c>
      <c r="E184" s="203" t="s">
        <v>525</v>
      </c>
      <c r="F184" s="203" t="s">
        <v>526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SUM(P185:P218)</f>
        <v>0</v>
      </c>
      <c r="Q184" s="197"/>
      <c r="R184" s="198">
        <f>SUM(R185:R218)</f>
        <v>0.33698570000000005</v>
      </c>
      <c r="S184" s="197"/>
      <c r="T184" s="199">
        <f>SUM(T185:T218)</f>
        <v>0.18780000000000002</v>
      </c>
      <c r="AR184" s="200" t="s">
        <v>86</v>
      </c>
      <c r="AT184" s="201" t="s">
        <v>75</v>
      </c>
      <c r="AU184" s="201" t="s">
        <v>84</v>
      </c>
      <c r="AY184" s="200" t="s">
        <v>184</v>
      </c>
      <c r="BK184" s="202">
        <f>SUM(BK185:BK218)</f>
        <v>0</v>
      </c>
    </row>
    <row r="185" spans="1:65" s="2" customFormat="1" ht="21.75" customHeight="1">
      <c r="A185" s="34"/>
      <c r="B185" s="35"/>
      <c r="C185" s="205" t="s">
        <v>304</v>
      </c>
      <c r="D185" s="205" t="s">
        <v>187</v>
      </c>
      <c r="E185" s="206" t="s">
        <v>527</v>
      </c>
      <c r="F185" s="207" t="s">
        <v>528</v>
      </c>
      <c r="G185" s="208" t="s">
        <v>190</v>
      </c>
      <c r="H185" s="209">
        <v>17.414999999999999</v>
      </c>
      <c r="I185" s="210"/>
      <c r="J185" s="211">
        <f>ROUND(I185*H185,2)</f>
        <v>0</v>
      </c>
      <c r="K185" s="212"/>
      <c r="L185" s="39"/>
      <c r="M185" s="213" t="s">
        <v>1</v>
      </c>
      <c r="N185" s="214" t="s">
        <v>41</v>
      </c>
      <c r="O185" s="71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7" t="s">
        <v>128</v>
      </c>
      <c r="AT185" s="217" t="s">
        <v>187</v>
      </c>
      <c r="AU185" s="217" t="s">
        <v>86</v>
      </c>
      <c r="AY185" s="17" t="s">
        <v>184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128</v>
      </c>
      <c r="BM185" s="217" t="s">
        <v>1970</v>
      </c>
    </row>
    <row r="186" spans="1:65" s="13" customFormat="1" ht="11.25">
      <c r="B186" s="219"/>
      <c r="C186" s="220"/>
      <c r="D186" s="221" t="s">
        <v>193</v>
      </c>
      <c r="E186" s="222" t="s">
        <v>1894</v>
      </c>
      <c r="F186" s="223" t="s">
        <v>1971</v>
      </c>
      <c r="G186" s="220"/>
      <c r="H186" s="224">
        <v>17.414999999999999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193</v>
      </c>
      <c r="AU186" s="230" t="s">
        <v>86</v>
      </c>
      <c r="AV186" s="13" t="s">
        <v>86</v>
      </c>
      <c r="AW186" s="13" t="s">
        <v>32</v>
      </c>
      <c r="AX186" s="13" t="s">
        <v>84</v>
      </c>
      <c r="AY186" s="230" t="s">
        <v>184</v>
      </c>
    </row>
    <row r="187" spans="1:65" s="2" customFormat="1" ht="16.5" customHeight="1">
      <c r="A187" s="34"/>
      <c r="B187" s="35"/>
      <c r="C187" s="231" t="s">
        <v>308</v>
      </c>
      <c r="D187" s="231" t="s">
        <v>225</v>
      </c>
      <c r="E187" s="232" t="s">
        <v>530</v>
      </c>
      <c r="F187" s="233" t="s">
        <v>531</v>
      </c>
      <c r="G187" s="234" t="s">
        <v>243</v>
      </c>
      <c r="H187" s="235">
        <v>5.0000000000000001E-3</v>
      </c>
      <c r="I187" s="236"/>
      <c r="J187" s="237">
        <f>ROUND(I187*H187,2)</f>
        <v>0</v>
      </c>
      <c r="K187" s="238"/>
      <c r="L187" s="239"/>
      <c r="M187" s="240" t="s">
        <v>1</v>
      </c>
      <c r="N187" s="241" t="s">
        <v>41</v>
      </c>
      <c r="O187" s="71"/>
      <c r="P187" s="215">
        <f>O187*H187</f>
        <v>0</v>
      </c>
      <c r="Q187" s="215">
        <v>1</v>
      </c>
      <c r="R187" s="215">
        <f>Q187*H187</f>
        <v>5.0000000000000001E-3</v>
      </c>
      <c r="S187" s="215">
        <v>0</v>
      </c>
      <c r="T187" s="21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7" t="s">
        <v>280</v>
      </c>
      <c r="AT187" s="217" t="s">
        <v>225</v>
      </c>
      <c r="AU187" s="217" t="s">
        <v>86</v>
      </c>
      <c r="AY187" s="17" t="s">
        <v>184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128</v>
      </c>
      <c r="BM187" s="217" t="s">
        <v>1972</v>
      </c>
    </row>
    <row r="188" spans="1:65" s="13" customFormat="1" ht="11.25">
      <c r="B188" s="219"/>
      <c r="C188" s="220"/>
      <c r="D188" s="221" t="s">
        <v>193</v>
      </c>
      <c r="E188" s="220"/>
      <c r="F188" s="223" t="s">
        <v>1973</v>
      </c>
      <c r="G188" s="220"/>
      <c r="H188" s="224">
        <v>5.0000000000000001E-3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193</v>
      </c>
      <c r="AU188" s="230" t="s">
        <v>86</v>
      </c>
      <c r="AV188" s="13" t="s">
        <v>86</v>
      </c>
      <c r="AW188" s="13" t="s">
        <v>4</v>
      </c>
      <c r="AX188" s="13" t="s">
        <v>84</v>
      </c>
      <c r="AY188" s="230" t="s">
        <v>184</v>
      </c>
    </row>
    <row r="189" spans="1:65" s="2" customFormat="1" ht="21.75" customHeight="1">
      <c r="A189" s="34"/>
      <c r="B189" s="35"/>
      <c r="C189" s="205" t="s">
        <v>312</v>
      </c>
      <c r="D189" s="205" t="s">
        <v>187</v>
      </c>
      <c r="E189" s="206" t="s">
        <v>534</v>
      </c>
      <c r="F189" s="207" t="s">
        <v>535</v>
      </c>
      <c r="G189" s="208" t="s">
        <v>190</v>
      </c>
      <c r="H189" s="209">
        <v>28.66</v>
      </c>
      <c r="I189" s="210"/>
      <c r="J189" s="211">
        <f>ROUND(I189*H189,2)</f>
        <v>0</v>
      </c>
      <c r="K189" s="212"/>
      <c r="L189" s="39"/>
      <c r="M189" s="213" t="s">
        <v>1</v>
      </c>
      <c r="N189" s="214" t="s">
        <v>41</v>
      </c>
      <c r="O189" s="71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7" t="s">
        <v>128</v>
      </c>
      <c r="AT189" s="217" t="s">
        <v>187</v>
      </c>
      <c r="AU189" s="217" t="s">
        <v>86</v>
      </c>
      <c r="AY189" s="17" t="s">
        <v>184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7" t="s">
        <v>84</v>
      </c>
      <c r="BK189" s="218">
        <f>ROUND(I189*H189,2)</f>
        <v>0</v>
      </c>
      <c r="BL189" s="17" t="s">
        <v>128</v>
      </c>
      <c r="BM189" s="217" t="s">
        <v>1974</v>
      </c>
    </row>
    <row r="190" spans="1:65" s="13" customFormat="1" ht="11.25">
      <c r="B190" s="219"/>
      <c r="C190" s="220"/>
      <c r="D190" s="221" t="s">
        <v>193</v>
      </c>
      <c r="E190" s="222" t="s">
        <v>1897</v>
      </c>
      <c r="F190" s="223" t="s">
        <v>1975</v>
      </c>
      <c r="G190" s="220"/>
      <c r="H190" s="224">
        <v>28.66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193</v>
      </c>
      <c r="AU190" s="230" t="s">
        <v>86</v>
      </c>
      <c r="AV190" s="13" t="s">
        <v>86</v>
      </c>
      <c r="AW190" s="13" t="s">
        <v>32</v>
      </c>
      <c r="AX190" s="13" t="s">
        <v>84</v>
      </c>
      <c r="AY190" s="230" t="s">
        <v>184</v>
      </c>
    </row>
    <row r="191" spans="1:65" s="2" customFormat="1" ht="16.5" customHeight="1">
      <c r="A191" s="34"/>
      <c r="B191" s="35"/>
      <c r="C191" s="231" t="s">
        <v>318</v>
      </c>
      <c r="D191" s="231" t="s">
        <v>225</v>
      </c>
      <c r="E191" s="232" t="s">
        <v>530</v>
      </c>
      <c r="F191" s="233" t="s">
        <v>531</v>
      </c>
      <c r="G191" s="234" t="s">
        <v>243</v>
      </c>
      <c r="H191" s="235">
        <v>0.01</v>
      </c>
      <c r="I191" s="236"/>
      <c r="J191" s="237">
        <f>ROUND(I191*H191,2)</f>
        <v>0</v>
      </c>
      <c r="K191" s="238"/>
      <c r="L191" s="239"/>
      <c r="M191" s="240" t="s">
        <v>1</v>
      </c>
      <c r="N191" s="241" t="s">
        <v>41</v>
      </c>
      <c r="O191" s="71"/>
      <c r="P191" s="215">
        <f>O191*H191</f>
        <v>0</v>
      </c>
      <c r="Q191" s="215">
        <v>1</v>
      </c>
      <c r="R191" s="215">
        <f>Q191*H191</f>
        <v>0.01</v>
      </c>
      <c r="S191" s="215">
        <v>0</v>
      </c>
      <c r="T191" s="21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7" t="s">
        <v>280</v>
      </c>
      <c r="AT191" s="217" t="s">
        <v>225</v>
      </c>
      <c r="AU191" s="217" t="s">
        <v>86</v>
      </c>
      <c r="AY191" s="17" t="s">
        <v>184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128</v>
      </c>
      <c r="BM191" s="217" t="s">
        <v>1976</v>
      </c>
    </row>
    <row r="192" spans="1:65" s="13" customFormat="1" ht="11.25">
      <c r="B192" s="219"/>
      <c r="C192" s="220"/>
      <c r="D192" s="221" t="s">
        <v>193</v>
      </c>
      <c r="E192" s="220"/>
      <c r="F192" s="223" t="s">
        <v>1977</v>
      </c>
      <c r="G192" s="220"/>
      <c r="H192" s="224">
        <v>0.01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193</v>
      </c>
      <c r="AU192" s="230" t="s">
        <v>86</v>
      </c>
      <c r="AV192" s="13" t="s">
        <v>86</v>
      </c>
      <c r="AW192" s="13" t="s">
        <v>4</v>
      </c>
      <c r="AX192" s="13" t="s">
        <v>84</v>
      </c>
      <c r="AY192" s="230" t="s">
        <v>184</v>
      </c>
    </row>
    <row r="193" spans="1:65" s="2" customFormat="1" ht="16.5" customHeight="1">
      <c r="A193" s="34"/>
      <c r="B193" s="35"/>
      <c r="C193" s="205" t="s">
        <v>323</v>
      </c>
      <c r="D193" s="205" t="s">
        <v>187</v>
      </c>
      <c r="E193" s="206" t="s">
        <v>542</v>
      </c>
      <c r="F193" s="207" t="s">
        <v>543</v>
      </c>
      <c r="G193" s="208" t="s">
        <v>190</v>
      </c>
      <c r="H193" s="209">
        <v>46.075000000000003</v>
      </c>
      <c r="I193" s="210"/>
      <c r="J193" s="211">
        <f>ROUND(I193*H193,2)</f>
        <v>0</v>
      </c>
      <c r="K193" s="212"/>
      <c r="L193" s="39"/>
      <c r="M193" s="213" t="s">
        <v>1</v>
      </c>
      <c r="N193" s="214" t="s">
        <v>41</v>
      </c>
      <c r="O193" s="71"/>
      <c r="P193" s="215">
        <f>O193*H193</f>
        <v>0</v>
      </c>
      <c r="Q193" s="215">
        <v>0</v>
      </c>
      <c r="R193" s="215">
        <f>Q193*H193</f>
        <v>0</v>
      </c>
      <c r="S193" s="215">
        <v>4.0000000000000001E-3</v>
      </c>
      <c r="T193" s="216">
        <f>S193*H193</f>
        <v>0.18430000000000002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7" t="s">
        <v>128</v>
      </c>
      <c r="AT193" s="217" t="s">
        <v>187</v>
      </c>
      <c r="AU193" s="217" t="s">
        <v>86</v>
      </c>
      <c r="AY193" s="17" t="s">
        <v>184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128</v>
      </c>
      <c r="BM193" s="217" t="s">
        <v>1978</v>
      </c>
    </row>
    <row r="194" spans="1:65" s="13" customFormat="1" ht="11.25">
      <c r="B194" s="219"/>
      <c r="C194" s="220"/>
      <c r="D194" s="221" t="s">
        <v>193</v>
      </c>
      <c r="E194" s="222" t="s">
        <v>1</v>
      </c>
      <c r="F194" s="223" t="s">
        <v>1979</v>
      </c>
      <c r="G194" s="220"/>
      <c r="H194" s="224">
        <v>46.075000000000003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193</v>
      </c>
      <c r="AU194" s="230" t="s">
        <v>86</v>
      </c>
      <c r="AV194" s="13" t="s">
        <v>86</v>
      </c>
      <c r="AW194" s="13" t="s">
        <v>32</v>
      </c>
      <c r="AX194" s="13" t="s">
        <v>84</v>
      </c>
      <c r="AY194" s="230" t="s">
        <v>184</v>
      </c>
    </row>
    <row r="195" spans="1:65" s="2" customFormat="1" ht="21.75" customHeight="1">
      <c r="A195" s="34"/>
      <c r="B195" s="35"/>
      <c r="C195" s="205" t="s">
        <v>280</v>
      </c>
      <c r="D195" s="205" t="s">
        <v>187</v>
      </c>
      <c r="E195" s="206" t="s">
        <v>546</v>
      </c>
      <c r="F195" s="207" t="s">
        <v>547</v>
      </c>
      <c r="G195" s="208" t="s">
        <v>190</v>
      </c>
      <c r="H195" s="209">
        <v>17.414999999999999</v>
      </c>
      <c r="I195" s="210"/>
      <c r="J195" s="211">
        <f>ROUND(I195*H195,2)</f>
        <v>0</v>
      </c>
      <c r="K195" s="212"/>
      <c r="L195" s="39"/>
      <c r="M195" s="213" t="s">
        <v>1</v>
      </c>
      <c r="N195" s="214" t="s">
        <v>41</v>
      </c>
      <c r="O195" s="71"/>
      <c r="P195" s="215">
        <f>O195*H195</f>
        <v>0</v>
      </c>
      <c r="Q195" s="215">
        <v>4.0000000000000002E-4</v>
      </c>
      <c r="R195" s="215">
        <f>Q195*H195</f>
        <v>6.966E-3</v>
      </c>
      <c r="S195" s="215">
        <v>0</v>
      </c>
      <c r="T195" s="21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7" t="s">
        <v>128</v>
      </c>
      <c r="AT195" s="217" t="s">
        <v>187</v>
      </c>
      <c r="AU195" s="217" t="s">
        <v>86</v>
      </c>
      <c r="AY195" s="17" t="s">
        <v>184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128</v>
      </c>
      <c r="BM195" s="217" t="s">
        <v>1980</v>
      </c>
    </row>
    <row r="196" spans="1:65" s="13" customFormat="1" ht="11.25">
      <c r="B196" s="219"/>
      <c r="C196" s="220"/>
      <c r="D196" s="221" t="s">
        <v>193</v>
      </c>
      <c r="E196" s="222" t="s">
        <v>1</v>
      </c>
      <c r="F196" s="223" t="s">
        <v>1894</v>
      </c>
      <c r="G196" s="220"/>
      <c r="H196" s="224">
        <v>17.414999999999999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193</v>
      </c>
      <c r="AU196" s="230" t="s">
        <v>86</v>
      </c>
      <c r="AV196" s="13" t="s">
        <v>86</v>
      </c>
      <c r="AW196" s="13" t="s">
        <v>32</v>
      </c>
      <c r="AX196" s="13" t="s">
        <v>84</v>
      </c>
      <c r="AY196" s="230" t="s">
        <v>184</v>
      </c>
    </row>
    <row r="197" spans="1:65" s="2" customFormat="1" ht="21.75" customHeight="1">
      <c r="A197" s="34"/>
      <c r="B197" s="35"/>
      <c r="C197" s="231" t="s">
        <v>331</v>
      </c>
      <c r="D197" s="231" t="s">
        <v>225</v>
      </c>
      <c r="E197" s="232" t="s">
        <v>550</v>
      </c>
      <c r="F197" s="233" t="s">
        <v>551</v>
      </c>
      <c r="G197" s="234" t="s">
        <v>190</v>
      </c>
      <c r="H197" s="235">
        <v>20.027000000000001</v>
      </c>
      <c r="I197" s="236"/>
      <c r="J197" s="237">
        <f>ROUND(I197*H197,2)</f>
        <v>0</v>
      </c>
      <c r="K197" s="238"/>
      <c r="L197" s="239"/>
      <c r="M197" s="240" t="s">
        <v>1</v>
      </c>
      <c r="N197" s="241" t="s">
        <v>41</v>
      </c>
      <c r="O197" s="71"/>
      <c r="P197" s="215">
        <f>O197*H197</f>
        <v>0</v>
      </c>
      <c r="Q197" s="215">
        <v>5.3E-3</v>
      </c>
      <c r="R197" s="215">
        <f>Q197*H197</f>
        <v>0.1061431</v>
      </c>
      <c r="S197" s="215">
        <v>0</v>
      </c>
      <c r="T197" s="21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7" t="s">
        <v>280</v>
      </c>
      <c r="AT197" s="217" t="s">
        <v>225</v>
      </c>
      <c r="AU197" s="217" t="s">
        <v>86</v>
      </c>
      <c r="AY197" s="17" t="s">
        <v>184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128</v>
      </c>
      <c r="BM197" s="217" t="s">
        <v>1981</v>
      </c>
    </row>
    <row r="198" spans="1:65" s="13" customFormat="1" ht="11.25">
      <c r="B198" s="219"/>
      <c r="C198" s="220"/>
      <c r="D198" s="221" t="s">
        <v>193</v>
      </c>
      <c r="E198" s="220"/>
      <c r="F198" s="223" t="s">
        <v>1982</v>
      </c>
      <c r="G198" s="220"/>
      <c r="H198" s="224">
        <v>20.027000000000001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193</v>
      </c>
      <c r="AU198" s="230" t="s">
        <v>86</v>
      </c>
      <c r="AV198" s="13" t="s">
        <v>86</v>
      </c>
      <c r="AW198" s="13" t="s">
        <v>4</v>
      </c>
      <c r="AX198" s="13" t="s">
        <v>84</v>
      </c>
      <c r="AY198" s="230" t="s">
        <v>184</v>
      </c>
    </row>
    <row r="199" spans="1:65" s="2" customFormat="1" ht="21.75" customHeight="1">
      <c r="A199" s="34"/>
      <c r="B199" s="35"/>
      <c r="C199" s="205" t="s">
        <v>337</v>
      </c>
      <c r="D199" s="205" t="s">
        <v>187</v>
      </c>
      <c r="E199" s="206" t="s">
        <v>555</v>
      </c>
      <c r="F199" s="207" t="s">
        <v>556</v>
      </c>
      <c r="G199" s="208" t="s">
        <v>190</v>
      </c>
      <c r="H199" s="209">
        <v>28.66</v>
      </c>
      <c r="I199" s="210"/>
      <c r="J199" s="211">
        <f>ROUND(I199*H199,2)</f>
        <v>0</v>
      </c>
      <c r="K199" s="212"/>
      <c r="L199" s="39"/>
      <c r="M199" s="213" t="s">
        <v>1</v>
      </c>
      <c r="N199" s="214" t="s">
        <v>41</v>
      </c>
      <c r="O199" s="71"/>
      <c r="P199" s="215">
        <f>O199*H199</f>
        <v>0</v>
      </c>
      <c r="Q199" s="215">
        <v>4.0000000000000002E-4</v>
      </c>
      <c r="R199" s="215">
        <f>Q199*H199</f>
        <v>1.1464E-2</v>
      </c>
      <c r="S199" s="215">
        <v>0</v>
      </c>
      <c r="T199" s="21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7" t="s">
        <v>128</v>
      </c>
      <c r="AT199" s="217" t="s">
        <v>187</v>
      </c>
      <c r="AU199" s="217" t="s">
        <v>86</v>
      </c>
      <c r="AY199" s="17" t="s">
        <v>184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128</v>
      </c>
      <c r="BM199" s="217" t="s">
        <v>1983</v>
      </c>
    </row>
    <row r="200" spans="1:65" s="13" customFormat="1" ht="11.25">
      <c r="B200" s="219"/>
      <c r="C200" s="220"/>
      <c r="D200" s="221" t="s">
        <v>193</v>
      </c>
      <c r="E200" s="222" t="s">
        <v>1</v>
      </c>
      <c r="F200" s="223" t="s">
        <v>1897</v>
      </c>
      <c r="G200" s="220"/>
      <c r="H200" s="224">
        <v>28.66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193</v>
      </c>
      <c r="AU200" s="230" t="s">
        <v>86</v>
      </c>
      <c r="AV200" s="13" t="s">
        <v>86</v>
      </c>
      <c r="AW200" s="13" t="s">
        <v>32</v>
      </c>
      <c r="AX200" s="13" t="s">
        <v>84</v>
      </c>
      <c r="AY200" s="230" t="s">
        <v>184</v>
      </c>
    </row>
    <row r="201" spans="1:65" s="2" customFormat="1" ht="21.75" customHeight="1">
      <c r="A201" s="34"/>
      <c r="B201" s="35"/>
      <c r="C201" s="231" t="s">
        <v>343</v>
      </c>
      <c r="D201" s="231" t="s">
        <v>225</v>
      </c>
      <c r="E201" s="232" t="s">
        <v>550</v>
      </c>
      <c r="F201" s="233" t="s">
        <v>551</v>
      </c>
      <c r="G201" s="234" t="s">
        <v>190</v>
      </c>
      <c r="H201" s="235">
        <v>34.392000000000003</v>
      </c>
      <c r="I201" s="236"/>
      <c r="J201" s="237">
        <f>ROUND(I201*H201,2)</f>
        <v>0</v>
      </c>
      <c r="K201" s="238"/>
      <c r="L201" s="239"/>
      <c r="M201" s="240" t="s">
        <v>1</v>
      </c>
      <c r="N201" s="241" t="s">
        <v>41</v>
      </c>
      <c r="O201" s="71"/>
      <c r="P201" s="215">
        <f>O201*H201</f>
        <v>0</v>
      </c>
      <c r="Q201" s="215">
        <v>5.3E-3</v>
      </c>
      <c r="R201" s="215">
        <f>Q201*H201</f>
        <v>0.18227760000000001</v>
      </c>
      <c r="S201" s="215">
        <v>0</v>
      </c>
      <c r="T201" s="21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7" t="s">
        <v>280</v>
      </c>
      <c r="AT201" s="217" t="s">
        <v>225</v>
      </c>
      <c r="AU201" s="217" t="s">
        <v>86</v>
      </c>
      <c r="AY201" s="17" t="s">
        <v>184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128</v>
      </c>
      <c r="BM201" s="217" t="s">
        <v>1984</v>
      </c>
    </row>
    <row r="202" spans="1:65" s="13" customFormat="1" ht="11.25">
      <c r="B202" s="219"/>
      <c r="C202" s="220"/>
      <c r="D202" s="221" t="s">
        <v>193</v>
      </c>
      <c r="E202" s="220"/>
      <c r="F202" s="223" t="s">
        <v>1985</v>
      </c>
      <c r="G202" s="220"/>
      <c r="H202" s="224">
        <v>34.392000000000003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193</v>
      </c>
      <c r="AU202" s="230" t="s">
        <v>86</v>
      </c>
      <c r="AV202" s="13" t="s">
        <v>86</v>
      </c>
      <c r="AW202" s="13" t="s">
        <v>4</v>
      </c>
      <c r="AX202" s="13" t="s">
        <v>84</v>
      </c>
      <c r="AY202" s="230" t="s">
        <v>184</v>
      </c>
    </row>
    <row r="203" spans="1:65" s="2" customFormat="1" ht="21.75" customHeight="1">
      <c r="A203" s="34"/>
      <c r="B203" s="35"/>
      <c r="C203" s="205" t="s">
        <v>347</v>
      </c>
      <c r="D203" s="205" t="s">
        <v>187</v>
      </c>
      <c r="E203" s="206" t="s">
        <v>1986</v>
      </c>
      <c r="F203" s="207" t="s">
        <v>1987</v>
      </c>
      <c r="G203" s="208" t="s">
        <v>190</v>
      </c>
      <c r="H203" s="209">
        <v>46.075000000000003</v>
      </c>
      <c r="I203" s="210"/>
      <c r="J203" s="211">
        <f>ROUND(I203*H203,2)</f>
        <v>0</v>
      </c>
      <c r="K203" s="212"/>
      <c r="L203" s="39"/>
      <c r="M203" s="213" t="s">
        <v>1</v>
      </c>
      <c r="N203" s="214" t="s">
        <v>41</v>
      </c>
      <c r="O203" s="71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7" t="s">
        <v>128</v>
      </c>
      <c r="AT203" s="217" t="s">
        <v>187</v>
      </c>
      <c r="AU203" s="217" t="s">
        <v>86</v>
      </c>
      <c r="AY203" s="17" t="s">
        <v>184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7" t="s">
        <v>84</v>
      </c>
      <c r="BK203" s="218">
        <f>ROUND(I203*H203,2)</f>
        <v>0</v>
      </c>
      <c r="BL203" s="17" t="s">
        <v>128</v>
      </c>
      <c r="BM203" s="217" t="s">
        <v>1988</v>
      </c>
    </row>
    <row r="204" spans="1:65" s="13" customFormat="1" ht="11.25">
      <c r="B204" s="219"/>
      <c r="C204" s="220"/>
      <c r="D204" s="221" t="s">
        <v>193</v>
      </c>
      <c r="E204" s="222" t="s">
        <v>1</v>
      </c>
      <c r="F204" s="223" t="s">
        <v>1979</v>
      </c>
      <c r="G204" s="220"/>
      <c r="H204" s="224">
        <v>46.075000000000003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193</v>
      </c>
      <c r="AU204" s="230" t="s">
        <v>86</v>
      </c>
      <c r="AV204" s="13" t="s">
        <v>86</v>
      </c>
      <c r="AW204" s="13" t="s">
        <v>32</v>
      </c>
      <c r="AX204" s="13" t="s">
        <v>84</v>
      </c>
      <c r="AY204" s="230" t="s">
        <v>184</v>
      </c>
    </row>
    <row r="205" spans="1:65" s="2" customFormat="1" ht="21.75" customHeight="1">
      <c r="A205" s="34"/>
      <c r="B205" s="35"/>
      <c r="C205" s="205" t="s">
        <v>352</v>
      </c>
      <c r="D205" s="205" t="s">
        <v>187</v>
      </c>
      <c r="E205" s="206" t="s">
        <v>1989</v>
      </c>
      <c r="F205" s="207" t="s">
        <v>1990</v>
      </c>
      <c r="G205" s="208" t="s">
        <v>190</v>
      </c>
      <c r="H205" s="209">
        <v>46.075000000000003</v>
      </c>
      <c r="I205" s="210"/>
      <c r="J205" s="211">
        <f>ROUND(I205*H205,2)</f>
        <v>0</v>
      </c>
      <c r="K205" s="212"/>
      <c r="L205" s="39"/>
      <c r="M205" s="213" t="s">
        <v>1</v>
      </c>
      <c r="N205" s="214" t="s">
        <v>41</v>
      </c>
      <c r="O205" s="71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7" t="s">
        <v>128</v>
      </c>
      <c r="AT205" s="217" t="s">
        <v>187</v>
      </c>
      <c r="AU205" s="217" t="s">
        <v>86</v>
      </c>
      <c r="AY205" s="17" t="s">
        <v>184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128</v>
      </c>
      <c r="BM205" s="217" t="s">
        <v>1991</v>
      </c>
    </row>
    <row r="206" spans="1:65" s="13" customFormat="1" ht="11.25">
      <c r="B206" s="219"/>
      <c r="C206" s="220"/>
      <c r="D206" s="221" t="s">
        <v>193</v>
      </c>
      <c r="E206" s="222" t="s">
        <v>1</v>
      </c>
      <c r="F206" s="223" t="s">
        <v>1979</v>
      </c>
      <c r="G206" s="220"/>
      <c r="H206" s="224">
        <v>46.075000000000003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193</v>
      </c>
      <c r="AU206" s="230" t="s">
        <v>86</v>
      </c>
      <c r="AV206" s="13" t="s">
        <v>86</v>
      </c>
      <c r="AW206" s="13" t="s">
        <v>32</v>
      </c>
      <c r="AX206" s="13" t="s">
        <v>84</v>
      </c>
      <c r="AY206" s="230" t="s">
        <v>184</v>
      </c>
    </row>
    <row r="207" spans="1:65" s="2" customFormat="1" ht="16.5" customHeight="1">
      <c r="A207" s="34"/>
      <c r="B207" s="35"/>
      <c r="C207" s="205" t="s">
        <v>357</v>
      </c>
      <c r="D207" s="205" t="s">
        <v>187</v>
      </c>
      <c r="E207" s="206" t="s">
        <v>1992</v>
      </c>
      <c r="F207" s="207" t="s">
        <v>1993</v>
      </c>
      <c r="G207" s="208" t="s">
        <v>340</v>
      </c>
      <c r="H207" s="209">
        <v>3.5</v>
      </c>
      <c r="I207" s="210"/>
      <c r="J207" s="211">
        <f>ROUND(I207*H207,2)</f>
        <v>0</v>
      </c>
      <c r="K207" s="212"/>
      <c r="L207" s="39"/>
      <c r="M207" s="213" t="s">
        <v>1</v>
      </c>
      <c r="N207" s="214" t="s">
        <v>41</v>
      </c>
      <c r="O207" s="71"/>
      <c r="P207" s="215">
        <f>O207*H207</f>
        <v>0</v>
      </c>
      <c r="Q207" s="215">
        <v>2.0000000000000002E-5</v>
      </c>
      <c r="R207" s="215">
        <f>Q207*H207</f>
        <v>7.0000000000000007E-5</v>
      </c>
      <c r="S207" s="215">
        <v>1E-3</v>
      </c>
      <c r="T207" s="216">
        <f>S207*H207</f>
        <v>3.5000000000000001E-3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7" t="s">
        <v>191</v>
      </c>
      <c r="AT207" s="217" t="s">
        <v>187</v>
      </c>
      <c r="AU207" s="217" t="s">
        <v>86</v>
      </c>
      <c r="AY207" s="17" t="s">
        <v>184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191</v>
      </c>
      <c r="BM207" s="217" t="s">
        <v>1994</v>
      </c>
    </row>
    <row r="208" spans="1:65" s="13" customFormat="1" ht="11.25">
      <c r="B208" s="219"/>
      <c r="C208" s="220"/>
      <c r="D208" s="221" t="s">
        <v>193</v>
      </c>
      <c r="E208" s="222" t="s">
        <v>1</v>
      </c>
      <c r="F208" s="223" t="s">
        <v>1995</v>
      </c>
      <c r="G208" s="220"/>
      <c r="H208" s="224">
        <v>6.6669999999999998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193</v>
      </c>
      <c r="AU208" s="230" t="s">
        <v>86</v>
      </c>
      <c r="AV208" s="13" t="s">
        <v>86</v>
      </c>
      <c r="AW208" s="13" t="s">
        <v>32</v>
      </c>
      <c r="AX208" s="13" t="s">
        <v>76</v>
      </c>
      <c r="AY208" s="230" t="s">
        <v>184</v>
      </c>
    </row>
    <row r="209" spans="1:65" s="13" customFormat="1" ht="11.25">
      <c r="B209" s="219"/>
      <c r="C209" s="220"/>
      <c r="D209" s="221" t="s">
        <v>193</v>
      </c>
      <c r="E209" s="222" t="s">
        <v>1</v>
      </c>
      <c r="F209" s="223" t="s">
        <v>1996</v>
      </c>
      <c r="G209" s="220"/>
      <c r="H209" s="224">
        <v>3.5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193</v>
      </c>
      <c r="AU209" s="230" t="s">
        <v>86</v>
      </c>
      <c r="AV209" s="13" t="s">
        <v>86</v>
      </c>
      <c r="AW209" s="13" t="s">
        <v>32</v>
      </c>
      <c r="AX209" s="13" t="s">
        <v>84</v>
      </c>
      <c r="AY209" s="230" t="s">
        <v>184</v>
      </c>
    </row>
    <row r="210" spans="1:65" s="2" customFormat="1" ht="16.5" customHeight="1">
      <c r="A210" s="34"/>
      <c r="B210" s="35"/>
      <c r="C210" s="205" t="s">
        <v>360</v>
      </c>
      <c r="D210" s="205" t="s">
        <v>187</v>
      </c>
      <c r="E210" s="206" t="s">
        <v>1997</v>
      </c>
      <c r="F210" s="207" t="s">
        <v>1998</v>
      </c>
      <c r="G210" s="208" t="s">
        <v>222</v>
      </c>
      <c r="H210" s="209">
        <v>7</v>
      </c>
      <c r="I210" s="210"/>
      <c r="J210" s="211">
        <f>ROUND(I210*H210,2)</f>
        <v>0</v>
      </c>
      <c r="K210" s="212"/>
      <c r="L210" s="39"/>
      <c r="M210" s="213" t="s">
        <v>1</v>
      </c>
      <c r="N210" s="214" t="s">
        <v>41</v>
      </c>
      <c r="O210" s="71"/>
      <c r="P210" s="215">
        <f>O210*H210</f>
        <v>0</v>
      </c>
      <c r="Q210" s="215">
        <v>1.23E-3</v>
      </c>
      <c r="R210" s="215">
        <f>Q210*H210</f>
        <v>8.6099999999999996E-3</v>
      </c>
      <c r="S210" s="215">
        <v>0</v>
      </c>
      <c r="T210" s="21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7" t="s">
        <v>128</v>
      </c>
      <c r="AT210" s="217" t="s">
        <v>187</v>
      </c>
      <c r="AU210" s="217" t="s">
        <v>86</v>
      </c>
      <c r="AY210" s="17" t="s">
        <v>184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7" t="s">
        <v>84</v>
      </c>
      <c r="BK210" s="218">
        <f>ROUND(I210*H210,2)</f>
        <v>0</v>
      </c>
      <c r="BL210" s="17" t="s">
        <v>128</v>
      </c>
      <c r="BM210" s="217" t="s">
        <v>1999</v>
      </c>
    </row>
    <row r="211" spans="1:65" s="13" customFormat="1" ht="11.25">
      <c r="B211" s="219"/>
      <c r="C211" s="220"/>
      <c r="D211" s="221" t="s">
        <v>193</v>
      </c>
      <c r="E211" s="222" t="s">
        <v>1</v>
      </c>
      <c r="F211" s="223" t="s">
        <v>2000</v>
      </c>
      <c r="G211" s="220"/>
      <c r="H211" s="224">
        <v>7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193</v>
      </c>
      <c r="AU211" s="230" t="s">
        <v>86</v>
      </c>
      <c r="AV211" s="13" t="s">
        <v>86</v>
      </c>
      <c r="AW211" s="13" t="s">
        <v>32</v>
      </c>
      <c r="AX211" s="13" t="s">
        <v>84</v>
      </c>
      <c r="AY211" s="230" t="s">
        <v>184</v>
      </c>
    </row>
    <row r="212" spans="1:65" s="2" customFormat="1" ht="16.5" customHeight="1">
      <c r="A212" s="34"/>
      <c r="B212" s="35"/>
      <c r="C212" s="205" t="s">
        <v>364</v>
      </c>
      <c r="D212" s="205" t="s">
        <v>187</v>
      </c>
      <c r="E212" s="206" t="s">
        <v>2001</v>
      </c>
      <c r="F212" s="207" t="s">
        <v>2002</v>
      </c>
      <c r="G212" s="208" t="s">
        <v>340</v>
      </c>
      <c r="H212" s="209">
        <v>3.5</v>
      </c>
      <c r="I212" s="210"/>
      <c r="J212" s="211">
        <f>ROUND(I212*H212,2)</f>
        <v>0</v>
      </c>
      <c r="K212" s="212"/>
      <c r="L212" s="39"/>
      <c r="M212" s="213" t="s">
        <v>1</v>
      </c>
      <c r="N212" s="214" t="s">
        <v>41</v>
      </c>
      <c r="O212" s="71"/>
      <c r="P212" s="215">
        <f>O212*H212</f>
        <v>0</v>
      </c>
      <c r="Q212" s="215">
        <v>1.2999999999999999E-4</v>
      </c>
      <c r="R212" s="215">
        <f>Q212*H212</f>
        <v>4.5499999999999995E-4</v>
      </c>
      <c r="S212" s="215">
        <v>0</v>
      </c>
      <c r="T212" s="21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7" t="s">
        <v>128</v>
      </c>
      <c r="AT212" s="217" t="s">
        <v>187</v>
      </c>
      <c r="AU212" s="217" t="s">
        <v>86</v>
      </c>
      <c r="AY212" s="17" t="s">
        <v>184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84</v>
      </c>
      <c r="BK212" s="218">
        <f>ROUND(I212*H212,2)</f>
        <v>0</v>
      </c>
      <c r="BL212" s="17" t="s">
        <v>128</v>
      </c>
      <c r="BM212" s="217" t="s">
        <v>2003</v>
      </c>
    </row>
    <row r="213" spans="1:65" s="13" customFormat="1" ht="11.25">
      <c r="B213" s="219"/>
      <c r="C213" s="220"/>
      <c r="D213" s="221" t="s">
        <v>193</v>
      </c>
      <c r="E213" s="222" t="s">
        <v>1</v>
      </c>
      <c r="F213" s="223" t="s">
        <v>1995</v>
      </c>
      <c r="G213" s="220"/>
      <c r="H213" s="224">
        <v>6.6669999999999998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193</v>
      </c>
      <c r="AU213" s="230" t="s">
        <v>86</v>
      </c>
      <c r="AV213" s="13" t="s">
        <v>86</v>
      </c>
      <c r="AW213" s="13" t="s">
        <v>32</v>
      </c>
      <c r="AX213" s="13" t="s">
        <v>76</v>
      </c>
      <c r="AY213" s="230" t="s">
        <v>184</v>
      </c>
    </row>
    <row r="214" spans="1:65" s="13" customFormat="1" ht="11.25">
      <c r="B214" s="219"/>
      <c r="C214" s="220"/>
      <c r="D214" s="221" t="s">
        <v>193</v>
      </c>
      <c r="E214" s="222" t="s">
        <v>1</v>
      </c>
      <c r="F214" s="223" t="s">
        <v>1996</v>
      </c>
      <c r="G214" s="220"/>
      <c r="H214" s="224">
        <v>3.5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193</v>
      </c>
      <c r="AU214" s="230" t="s">
        <v>86</v>
      </c>
      <c r="AV214" s="13" t="s">
        <v>86</v>
      </c>
      <c r="AW214" s="13" t="s">
        <v>32</v>
      </c>
      <c r="AX214" s="13" t="s">
        <v>84</v>
      </c>
      <c r="AY214" s="230" t="s">
        <v>184</v>
      </c>
    </row>
    <row r="215" spans="1:65" s="2" customFormat="1" ht="21.75" customHeight="1">
      <c r="A215" s="34"/>
      <c r="B215" s="35"/>
      <c r="C215" s="231" t="s">
        <v>538</v>
      </c>
      <c r="D215" s="231" t="s">
        <v>225</v>
      </c>
      <c r="E215" s="232" t="s">
        <v>2004</v>
      </c>
      <c r="F215" s="233" t="s">
        <v>2005</v>
      </c>
      <c r="G215" s="234" t="s">
        <v>836</v>
      </c>
      <c r="H215" s="235">
        <v>6</v>
      </c>
      <c r="I215" s="236"/>
      <c r="J215" s="237">
        <f>ROUND(I215*H215,2)</f>
        <v>0</v>
      </c>
      <c r="K215" s="238"/>
      <c r="L215" s="239"/>
      <c r="M215" s="240" t="s">
        <v>1</v>
      </c>
      <c r="N215" s="241" t="s">
        <v>41</v>
      </c>
      <c r="O215" s="71"/>
      <c r="P215" s="215">
        <f>O215*H215</f>
        <v>0</v>
      </c>
      <c r="Q215" s="215">
        <v>1E-3</v>
      </c>
      <c r="R215" s="215">
        <f>Q215*H215</f>
        <v>6.0000000000000001E-3</v>
      </c>
      <c r="S215" s="215">
        <v>0</v>
      </c>
      <c r="T215" s="21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7" t="s">
        <v>280</v>
      </c>
      <c r="AT215" s="217" t="s">
        <v>225</v>
      </c>
      <c r="AU215" s="217" t="s">
        <v>86</v>
      </c>
      <c r="AY215" s="17" t="s">
        <v>184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128</v>
      </c>
      <c r="BM215" s="217" t="s">
        <v>2006</v>
      </c>
    </row>
    <row r="216" spans="1:65" s="15" customFormat="1" ht="11.25">
      <c r="B216" s="257"/>
      <c r="C216" s="258"/>
      <c r="D216" s="221" t="s">
        <v>193</v>
      </c>
      <c r="E216" s="259" t="s">
        <v>1</v>
      </c>
      <c r="F216" s="260" t="s">
        <v>2007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AT216" s="266" t="s">
        <v>193</v>
      </c>
      <c r="AU216" s="266" t="s">
        <v>86</v>
      </c>
      <c r="AV216" s="15" t="s">
        <v>84</v>
      </c>
      <c r="AW216" s="15" t="s">
        <v>32</v>
      </c>
      <c r="AX216" s="15" t="s">
        <v>76</v>
      </c>
      <c r="AY216" s="266" t="s">
        <v>184</v>
      </c>
    </row>
    <row r="217" spans="1:65" s="13" customFormat="1" ht="11.25">
      <c r="B217" s="219"/>
      <c r="C217" s="220"/>
      <c r="D217" s="221" t="s">
        <v>193</v>
      </c>
      <c r="E217" s="222" t="s">
        <v>1</v>
      </c>
      <c r="F217" s="223" t="s">
        <v>2008</v>
      </c>
      <c r="G217" s="220"/>
      <c r="H217" s="224">
        <v>6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193</v>
      </c>
      <c r="AU217" s="230" t="s">
        <v>86</v>
      </c>
      <c r="AV217" s="13" t="s">
        <v>86</v>
      </c>
      <c r="AW217" s="13" t="s">
        <v>32</v>
      </c>
      <c r="AX217" s="13" t="s">
        <v>84</v>
      </c>
      <c r="AY217" s="230" t="s">
        <v>184</v>
      </c>
    </row>
    <row r="218" spans="1:65" s="2" customFormat="1" ht="21.75" customHeight="1">
      <c r="A218" s="34"/>
      <c r="B218" s="35"/>
      <c r="C218" s="205" t="s">
        <v>541</v>
      </c>
      <c r="D218" s="205" t="s">
        <v>187</v>
      </c>
      <c r="E218" s="206" t="s">
        <v>562</v>
      </c>
      <c r="F218" s="207" t="s">
        <v>563</v>
      </c>
      <c r="G218" s="208" t="s">
        <v>564</v>
      </c>
      <c r="H218" s="256"/>
      <c r="I218" s="210"/>
      <c r="J218" s="211">
        <f>ROUND(I218*H218,2)</f>
        <v>0</v>
      </c>
      <c r="K218" s="212"/>
      <c r="L218" s="39"/>
      <c r="M218" s="213" t="s">
        <v>1</v>
      </c>
      <c r="N218" s="214" t="s">
        <v>41</v>
      </c>
      <c r="O218" s="71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7" t="s">
        <v>128</v>
      </c>
      <c r="AT218" s="217" t="s">
        <v>187</v>
      </c>
      <c r="AU218" s="217" t="s">
        <v>86</v>
      </c>
      <c r="AY218" s="17" t="s">
        <v>184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128</v>
      </c>
      <c r="BM218" s="217" t="s">
        <v>2009</v>
      </c>
    </row>
    <row r="219" spans="1:65" s="12" customFormat="1" ht="25.9" customHeight="1">
      <c r="B219" s="189"/>
      <c r="C219" s="190"/>
      <c r="D219" s="191" t="s">
        <v>75</v>
      </c>
      <c r="E219" s="192" t="s">
        <v>2010</v>
      </c>
      <c r="F219" s="192" t="s">
        <v>2011</v>
      </c>
      <c r="G219" s="190"/>
      <c r="H219" s="190"/>
      <c r="I219" s="193"/>
      <c r="J219" s="194">
        <f>BK219</f>
        <v>0</v>
      </c>
      <c r="K219" s="190"/>
      <c r="L219" s="195"/>
      <c r="M219" s="196"/>
      <c r="N219" s="197"/>
      <c r="O219" s="197"/>
      <c r="P219" s="198">
        <f>P220</f>
        <v>0</v>
      </c>
      <c r="Q219" s="197"/>
      <c r="R219" s="198">
        <f>R220</f>
        <v>0</v>
      </c>
      <c r="S219" s="197"/>
      <c r="T219" s="199">
        <f>T220</f>
        <v>0</v>
      </c>
      <c r="AR219" s="200" t="s">
        <v>207</v>
      </c>
      <c r="AT219" s="201" t="s">
        <v>75</v>
      </c>
      <c r="AU219" s="201" t="s">
        <v>76</v>
      </c>
      <c r="AY219" s="200" t="s">
        <v>184</v>
      </c>
      <c r="BK219" s="202">
        <f>BK220</f>
        <v>0</v>
      </c>
    </row>
    <row r="220" spans="1:65" s="12" customFormat="1" ht="22.9" customHeight="1">
      <c r="B220" s="189"/>
      <c r="C220" s="190"/>
      <c r="D220" s="191" t="s">
        <v>75</v>
      </c>
      <c r="E220" s="203" t="s">
        <v>2012</v>
      </c>
      <c r="F220" s="203" t="s">
        <v>2013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P221</f>
        <v>0</v>
      </c>
      <c r="Q220" s="197"/>
      <c r="R220" s="198">
        <f>R221</f>
        <v>0</v>
      </c>
      <c r="S220" s="197"/>
      <c r="T220" s="199">
        <f>T221</f>
        <v>0</v>
      </c>
      <c r="AR220" s="200" t="s">
        <v>207</v>
      </c>
      <c r="AT220" s="201" t="s">
        <v>75</v>
      </c>
      <c r="AU220" s="201" t="s">
        <v>84</v>
      </c>
      <c r="AY220" s="200" t="s">
        <v>184</v>
      </c>
      <c r="BK220" s="202">
        <f>BK221</f>
        <v>0</v>
      </c>
    </row>
    <row r="221" spans="1:65" s="2" customFormat="1" ht="16.5" customHeight="1">
      <c r="A221" s="34"/>
      <c r="B221" s="35"/>
      <c r="C221" s="205" t="s">
        <v>545</v>
      </c>
      <c r="D221" s="205" t="s">
        <v>187</v>
      </c>
      <c r="E221" s="206" t="s">
        <v>2014</v>
      </c>
      <c r="F221" s="207" t="s">
        <v>2015</v>
      </c>
      <c r="G221" s="208" t="s">
        <v>502</v>
      </c>
      <c r="H221" s="209">
        <v>1</v>
      </c>
      <c r="I221" s="210"/>
      <c r="J221" s="211">
        <f>ROUND(I221*H221,2)</f>
        <v>0</v>
      </c>
      <c r="K221" s="212"/>
      <c r="L221" s="39"/>
      <c r="M221" s="267" t="s">
        <v>1</v>
      </c>
      <c r="N221" s="268" t="s">
        <v>41</v>
      </c>
      <c r="O221" s="269"/>
      <c r="P221" s="270">
        <f>O221*H221</f>
        <v>0</v>
      </c>
      <c r="Q221" s="270">
        <v>0</v>
      </c>
      <c r="R221" s="270">
        <f>Q221*H221</f>
        <v>0</v>
      </c>
      <c r="S221" s="270">
        <v>0</v>
      </c>
      <c r="T221" s="27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7" t="s">
        <v>2016</v>
      </c>
      <c r="AT221" s="217" t="s">
        <v>187</v>
      </c>
      <c r="AU221" s="217" t="s">
        <v>86</v>
      </c>
      <c r="AY221" s="17" t="s">
        <v>184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2016</v>
      </c>
      <c r="BM221" s="217" t="s">
        <v>2017</v>
      </c>
    </row>
    <row r="222" spans="1:65" s="2" customFormat="1" ht="6.95" customHeight="1">
      <c r="A222" s="34"/>
      <c r="B222" s="54"/>
      <c r="C222" s="55"/>
      <c r="D222" s="55"/>
      <c r="E222" s="55"/>
      <c r="F222" s="55"/>
      <c r="G222" s="55"/>
      <c r="H222" s="55"/>
      <c r="I222" s="153"/>
      <c r="J222" s="55"/>
      <c r="K222" s="55"/>
      <c r="L222" s="39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sheetProtection algorithmName="SHA-512" hashValue="w9Ol5ZSAPWjhSK/v9RRxZAnWXp3Xb2i+E+q4khpBHunUtRpgxI+PyMxFqWb733TXRohG79wP9wAsS7xESpu9UQ==" saltValue="0SZg3f02UaCU5Z8GTJIqP9LYBizhOcDO7QypJMLnrq+I3rfuNhz7/+8PwYjkBmyz+xtuT38oOzxCUDb9wuaAJw==" spinCount="100000" sheet="1" objects="1" scenarios="1" formatColumns="0" formatRows="0" autoFilter="0"/>
  <autoFilter ref="C125:K22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1"/>
  <sheetViews>
    <sheetView showGridLines="0" workbookViewId="0">
      <selection activeCell="I130" sqref="I13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133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</row>
    <row r="4" spans="1:4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5" t="s">
        <v>16</v>
      </c>
      <c r="I6" s="108"/>
      <c r="L6" s="20"/>
    </row>
    <row r="7" spans="1:4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</row>
    <row r="8" spans="1:4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29" t="s">
        <v>2018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">
        <v>34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ROUND((SUM(BE121:BE130)),  2)</f>
        <v>0</v>
      </c>
      <c r="G33" s="34"/>
      <c r="H33" s="34"/>
      <c r="I33" s="132">
        <v>0.21</v>
      </c>
      <c r="J33" s="131">
        <f>ROUND(((SUM(BE121:BE130))*I33),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ROUND((SUM(BF121:BF130)),  2)</f>
        <v>0</v>
      </c>
      <c r="G34" s="34"/>
      <c r="H34" s="34"/>
      <c r="I34" s="132">
        <v>0.15</v>
      </c>
      <c r="J34" s="131">
        <f>ROUND(((SUM(BF121:BF130))*I34),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ROUND((SUM(BG121:BG130)),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ROUND((SUM(BH121:BH130)),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ROUND((SUM(BI121:BI130)),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17 - ZTI, ÚT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Milín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165</v>
      </c>
      <c r="E97" s="165"/>
      <c r="F97" s="165"/>
      <c r="G97" s="165"/>
      <c r="H97" s="165"/>
      <c r="I97" s="166"/>
      <c r="J97" s="167">
        <f>J122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2019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2020</v>
      </c>
      <c r="E99" s="172"/>
      <c r="F99" s="172"/>
      <c r="G99" s="172"/>
      <c r="H99" s="172"/>
      <c r="I99" s="173"/>
      <c r="J99" s="174">
        <f>J125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2021</v>
      </c>
      <c r="E100" s="172"/>
      <c r="F100" s="172"/>
      <c r="G100" s="172"/>
      <c r="H100" s="172"/>
      <c r="I100" s="173"/>
      <c r="J100" s="174">
        <f>J127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2022</v>
      </c>
      <c r="E101" s="172"/>
      <c r="F101" s="172"/>
      <c r="G101" s="172"/>
      <c r="H101" s="172"/>
      <c r="I101" s="173"/>
      <c r="J101" s="174">
        <f>J129</f>
        <v>0</v>
      </c>
      <c r="K101" s="170"/>
      <c r="L101" s="175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1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3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56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169</v>
      </c>
      <c r="D108" s="36"/>
      <c r="E108" s="36"/>
      <c r="F108" s="36"/>
      <c r="G108" s="36"/>
      <c r="H108" s="36"/>
      <c r="I108" s="11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1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34" t="str">
        <f>E7</f>
        <v>Stavební úpravy šaten a navazujících prostor TJ Milín č.p.319</v>
      </c>
      <c r="F111" s="335"/>
      <c r="G111" s="335"/>
      <c r="H111" s="335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152</v>
      </c>
      <c r="D112" s="36"/>
      <c r="E112" s="36"/>
      <c r="F112" s="36"/>
      <c r="G112" s="36"/>
      <c r="H112" s="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0" t="str">
        <f>E9</f>
        <v>17 - ZTI, ÚT</v>
      </c>
      <c r="F113" s="336"/>
      <c r="G113" s="336"/>
      <c r="H113" s="3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Milín</v>
      </c>
      <c r="G115" s="36"/>
      <c r="H115" s="36"/>
      <c r="I115" s="118" t="s">
        <v>22</v>
      </c>
      <c r="J115" s="66" t="str">
        <f>IF(J12="","",J12)</f>
        <v>16. 8. 2021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40.15" customHeight="1">
      <c r="A117" s="34"/>
      <c r="B117" s="35"/>
      <c r="C117" s="29" t="s">
        <v>24</v>
      </c>
      <c r="D117" s="36"/>
      <c r="E117" s="36"/>
      <c r="F117" s="27" t="str">
        <f>E15</f>
        <v>Obec Milín, 11. května 27, 262 31 Milín</v>
      </c>
      <c r="G117" s="36"/>
      <c r="H117" s="36"/>
      <c r="I117" s="118" t="s">
        <v>30</v>
      </c>
      <c r="J117" s="32" t="str">
        <f>E21</f>
        <v>Ing. Jan hašek, Kamenická 832, 262 72 Březnice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118" t="s">
        <v>33</v>
      </c>
      <c r="J118" s="32" t="str">
        <f>E24</f>
        <v>Ing. Jitka Dupalová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76"/>
      <c r="B120" s="177"/>
      <c r="C120" s="178" t="s">
        <v>170</v>
      </c>
      <c r="D120" s="179" t="s">
        <v>61</v>
      </c>
      <c r="E120" s="179" t="s">
        <v>57</v>
      </c>
      <c r="F120" s="179" t="s">
        <v>58</v>
      </c>
      <c r="G120" s="179" t="s">
        <v>171</v>
      </c>
      <c r="H120" s="179" t="s">
        <v>172</v>
      </c>
      <c r="I120" s="180" t="s">
        <v>173</v>
      </c>
      <c r="J120" s="181" t="s">
        <v>157</v>
      </c>
      <c r="K120" s="182" t="s">
        <v>174</v>
      </c>
      <c r="L120" s="183"/>
      <c r="M120" s="75" t="s">
        <v>1</v>
      </c>
      <c r="N120" s="76" t="s">
        <v>40</v>
      </c>
      <c r="O120" s="76" t="s">
        <v>175</v>
      </c>
      <c r="P120" s="76" t="s">
        <v>176</v>
      </c>
      <c r="Q120" s="76" t="s">
        <v>177</v>
      </c>
      <c r="R120" s="76" t="s">
        <v>178</v>
      </c>
      <c r="S120" s="76" t="s">
        <v>179</v>
      </c>
      <c r="T120" s="77" t="s">
        <v>180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4"/>
      <c r="B121" s="35"/>
      <c r="C121" s="82" t="s">
        <v>181</v>
      </c>
      <c r="D121" s="36"/>
      <c r="E121" s="36"/>
      <c r="F121" s="36"/>
      <c r="G121" s="36"/>
      <c r="H121" s="36"/>
      <c r="I121" s="116"/>
      <c r="J121" s="184">
        <f>BK121</f>
        <v>0</v>
      </c>
      <c r="K121" s="36"/>
      <c r="L121" s="39"/>
      <c r="M121" s="78"/>
      <c r="N121" s="185"/>
      <c r="O121" s="79"/>
      <c r="P121" s="186">
        <f>P122</f>
        <v>0</v>
      </c>
      <c r="Q121" s="79"/>
      <c r="R121" s="186">
        <f>R122</f>
        <v>0.28959000000000001</v>
      </c>
      <c r="S121" s="79"/>
      <c r="T121" s="187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159</v>
      </c>
      <c r="BK121" s="188">
        <f>BK122</f>
        <v>0</v>
      </c>
    </row>
    <row r="122" spans="1:65" s="12" customFormat="1" ht="25.9" customHeight="1">
      <c r="B122" s="189"/>
      <c r="C122" s="190"/>
      <c r="D122" s="191" t="s">
        <v>75</v>
      </c>
      <c r="E122" s="192" t="s">
        <v>264</v>
      </c>
      <c r="F122" s="192" t="s">
        <v>265</v>
      </c>
      <c r="G122" s="190"/>
      <c r="H122" s="190"/>
      <c r="I122" s="193"/>
      <c r="J122" s="194">
        <f>BK122</f>
        <v>0</v>
      </c>
      <c r="K122" s="190"/>
      <c r="L122" s="195"/>
      <c r="M122" s="196"/>
      <c r="N122" s="197"/>
      <c r="O122" s="197"/>
      <c r="P122" s="198">
        <f>P123+P125+P127+P129</f>
        <v>0</v>
      </c>
      <c r="Q122" s="197"/>
      <c r="R122" s="198">
        <f>R123+R125+R127+R129</f>
        <v>0.28959000000000001</v>
      </c>
      <c r="S122" s="197"/>
      <c r="T122" s="199">
        <f>T123+T125+T127+T129</f>
        <v>0</v>
      </c>
      <c r="AR122" s="200" t="s">
        <v>86</v>
      </c>
      <c r="AT122" s="201" t="s">
        <v>75</v>
      </c>
      <c r="AU122" s="201" t="s">
        <v>76</v>
      </c>
      <c r="AY122" s="200" t="s">
        <v>184</v>
      </c>
      <c r="BK122" s="202">
        <f>BK123+BK125+BK127+BK129</f>
        <v>0</v>
      </c>
    </row>
    <row r="123" spans="1:65" s="12" customFormat="1" ht="22.9" customHeight="1">
      <c r="B123" s="189"/>
      <c r="C123" s="190"/>
      <c r="D123" s="191" t="s">
        <v>75</v>
      </c>
      <c r="E123" s="203" t="s">
        <v>2023</v>
      </c>
      <c r="F123" s="203" t="s">
        <v>2024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P124</f>
        <v>0</v>
      </c>
      <c r="Q123" s="197"/>
      <c r="R123" s="198">
        <f>R124</f>
        <v>1.384E-2</v>
      </c>
      <c r="S123" s="197"/>
      <c r="T123" s="199">
        <f>T124</f>
        <v>0</v>
      </c>
      <c r="AR123" s="200" t="s">
        <v>86</v>
      </c>
      <c r="AT123" s="201" t="s">
        <v>75</v>
      </c>
      <c r="AU123" s="201" t="s">
        <v>84</v>
      </c>
      <c r="AY123" s="200" t="s">
        <v>184</v>
      </c>
      <c r="BK123" s="202">
        <f>BK124</f>
        <v>0</v>
      </c>
    </row>
    <row r="124" spans="1:65" s="2" customFormat="1" ht="16.5" customHeight="1">
      <c r="A124" s="34"/>
      <c r="B124" s="35"/>
      <c r="C124" s="205" t="s">
        <v>84</v>
      </c>
      <c r="D124" s="205" t="s">
        <v>187</v>
      </c>
      <c r="E124" s="206" t="s">
        <v>2025</v>
      </c>
      <c r="F124" s="207" t="s">
        <v>2026</v>
      </c>
      <c r="G124" s="208" t="s">
        <v>502</v>
      </c>
      <c r="H124" s="209">
        <v>1</v>
      </c>
      <c r="I124" s="210">
        <f>'VV ZTI, UT'!E66</f>
        <v>0</v>
      </c>
      <c r="J124" s="211">
        <f>ROUND(I124*H124,2)</f>
        <v>0</v>
      </c>
      <c r="K124" s="212"/>
      <c r="L124" s="39"/>
      <c r="M124" s="213" t="s">
        <v>1</v>
      </c>
      <c r="N124" s="214" t="s">
        <v>41</v>
      </c>
      <c r="O124" s="71"/>
      <c r="P124" s="215">
        <f>O124*H124</f>
        <v>0</v>
      </c>
      <c r="Q124" s="215">
        <v>1.384E-2</v>
      </c>
      <c r="R124" s="215">
        <f>Q124*H124</f>
        <v>1.384E-2</v>
      </c>
      <c r="S124" s="215">
        <v>0</v>
      </c>
      <c r="T124" s="21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7" t="s">
        <v>128</v>
      </c>
      <c r="AT124" s="217" t="s">
        <v>187</v>
      </c>
      <c r="AU124" s="217" t="s">
        <v>86</v>
      </c>
      <c r="AY124" s="17" t="s">
        <v>184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84</v>
      </c>
      <c r="BK124" s="218">
        <f>ROUND(I124*H124,2)</f>
        <v>0</v>
      </c>
      <c r="BL124" s="17" t="s">
        <v>128</v>
      </c>
      <c r="BM124" s="217" t="s">
        <v>2027</v>
      </c>
    </row>
    <row r="125" spans="1:65" s="12" customFormat="1" ht="22.9" customHeight="1">
      <c r="B125" s="189"/>
      <c r="C125" s="190"/>
      <c r="D125" s="191" t="s">
        <v>75</v>
      </c>
      <c r="E125" s="203" t="s">
        <v>2028</v>
      </c>
      <c r="F125" s="203" t="s">
        <v>2029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4.9369999999999997E-2</v>
      </c>
      <c r="S125" s="197"/>
      <c r="T125" s="199">
        <f>T126</f>
        <v>0</v>
      </c>
      <c r="AR125" s="200" t="s">
        <v>86</v>
      </c>
      <c r="AT125" s="201" t="s">
        <v>75</v>
      </c>
      <c r="AU125" s="201" t="s">
        <v>84</v>
      </c>
      <c r="AY125" s="200" t="s">
        <v>184</v>
      </c>
      <c r="BK125" s="202">
        <f>BK126</f>
        <v>0</v>
      </c>
    </row>
    <row r="126" spans="1:65" s="2" customFormat="1" ht="16.5" customHeight="1">
      <c r="A126" s="34"/>
      <c r="B126" s="35"/>
      <c r="C126" s="205" t="s">
        <v>86</v>
      </c>
      <c r="D126" s="205" t="s">
        <v>187</v>
      </c>
      <c r="E126" s="206" t="s">
        <v>2030</v>
      </c>
      <c r="F126" s="207" t="s">
        <v>2031</v>
      </c>
      <c r="G126" s="208" t="s">
        <v>502</v>
      </c>
      <c r="H126" s="209">
        <v>1</v>
      </c>
      <c r="I126" s="210">
        <f>'VV ZTI, UT'!E67</f>
        <v>0</v>
      </c>
      <c r="J126" s="211">
        <f>ROUND(I126*H126,2)</f>
        <v>0</v>
      </c>
      <c r="K126" s="212"/>
      <c r="L126" s="39"/>
      <c r="M126" s="213" t="s">
        <v>1</v>
      </c>
      <c r="N126" s="214" t="s">
        <v>41</v>
      </c>
      <c r="O126" s="71"/>
      <c r="P126" s="215">
        <f>O126*H126</f>
        <v>0</v>
      </c>
      <c r="Q126" s="215">
        <v>4.9369999999999997E-2</v>
      </c>
      <c r="R126" s="215">
        <f>Q126*H126</f>
        <v>4.9369999999999997E-2</v>
      </c>
      <c r="S126" s="215">
        <v>0</v>
      </c>
      <c r="T126" s="21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7" t="s">
        <v>128</v>
      </c>
      <c r="AT126" s="217" t="s">
        <v>187</v>
      </c>
      <c r="AU126" s="217" t="s">
        <v>86</v>
      </c>
      <c r="AY126" s="17" t="s">
        <v>184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128</v>
      </c>
      <c r="BM126" s="217" t="s">
        <v>2032</v>
      </c>
    </row>
    <row r="127" spans="1:65" s="12" customFormat="1" ht="22.9" customHeight="1">
      <c r="B127" s="189"/>
      <c r="C127" s="190"/>
      <c r="D127" s="191" t="s">
        <v>75</v>
      </c>
      <c r="E127" s="203" t="s">
        <v>2033</v>
      </c>
      <c r="F127" s="203" t="s">
        <v>2034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3.7599999999999999E-3</v>
      </c>
      <c r="S127" s="197"/>
      <c r="T127" s="199">
        <f>T128</f>
        <v>0</v>
      </c>
      <c r="AR127" s="200" t="s">
        <v>86</v>
      </c>
      <c r="AT127" s="201" t="s">
        <v>75</v>
      </c>
      <c r="AU127" s="201" t="s">
        <v>84</v>
      </c>
      <c r="AY127" s="200" t="s">
        <v>184</v>
      </c>
      <c r="BK127" s="202">
        <f>BK128</f>
        <v>0</v>
      </c>
    </row>
    <row r="128" spans="1:65" s="2" customFormat="1" ht="16.5" customHeight="1">
      <c r="A128" s="34"/>
      <c r="B128" s="35"/>
      <c r="C128" s="205" t="s">
        <v>198</v>
      </c>
      <c r="D128" s="205" t="s">
        <v>187</v>
      </c>
      <c r="E128" s="206" t="s">
        <v>2035</v>
      </c>
      <c r="F128" s="207" t="s">
        <v>2036</v>
      </c>
      <c r="G128" s="208" t="s">
        <v>502</v>
      </c>
      <c r="H128" s="209">
        <v>1</v>
      </c>
      <c r="I128" s="210">
        <f>'VV ZTI, UT'!E68</f>
        <v>0</v>
      </c>
      <c r="J128" s="211">
        <f>ROUND(I128*H128,2)</f>
        <v>0</v>
      </c>
      <c r="K128" s="212"/>
      <c r="L128" s="39"/>
      <c r="M128" s="213" t="s">
        <v>1</v>
      </c>
      <c r="N128" s="214" t="s">
        <v>41</v>
      </c>
      <c r="O128" s="71"/>
      <c r="P128" s="215">
        <f>O128*H128</f>
        <v>0</v>
      </c>
      <c r="Q128" s="215">
        <v>3.7599999999999999E-3</v>
      </c>
      <c r="R128" s="215">
        <f>Q128*H128</f>
        <v>3.7599999999999999E-3</v>
      </c>
      <c r="S128" s="215">
        <v>0</v>
      </c>
      <c r="T128" s="21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7" t="s">
        <v>128</v>
      </c>
      <c r="AT128" s="217" t="s">
        <v>187</v>
      </c>
      <c r="AU128" s="217" t="s">
        <v>86</v>
      </c>
      <c r="AY128" s="17" t="s">
        <v>184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128</v>
      </c>
      <c r="BM128" s="217" t="s">
        <v>2037</v>
      </c>
    </row>
    <row r="129" spans="1:65" s="12" customFormat="1" ht="22.9" customHeight="1">
      <c r="B129" s="189"/>
      <c r="C129" s="190"/>
      <c r="D129" s="191" t="s">
        <v>75</v>
      </c>
      <c r="E129" s="203" t="s">
        <v>2038</v>
      </c>
      <c r="F129" s="203" t="s">
        <v>2039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P130</f>
        <v>0</v>
      </c>
      <c r="Q129" s="197"/>
      <c r="R129" s="198">
        <f>R130</f>
        <v>0.22262000000000001</v>
      </c>
      <c r="S129" s="197"/>
      <c r="T129" s="199">
        <f>T130</f>
        <v>0</v>
      </c>
      <c r="AR129" s="200" t="s">
        <v>86</v>
      </c>
      <c r="AT129" s="201" t="s">
        <v>75</v>
      </c>
      <c r="AU129" s="201" t="s">
        <v>84</v>
      </c>
      <c r="AY129" s="200" t="s">
        <v>184</v>
      </c>
      <c r="BK129" s="202">
        <f>BK130</f>
        <v>0</v>
      </c>
    </row>
    <row r="130" spans="1:65" s="2" customFormat="1" ht="16.5" customHeight="1">
      <c r="A130" s="34"/>
      <c r="B130" s="35"/>
      <c r="C130" s="205" t="s">
        <v>191</v>
      </c>
      <c r="D130" s="205" t="s">
        <v>187</v>
      </c>
      <c r="E130" s="206" t="s">
        <v>2040</v>
      </c>
      <c r="F130" s="207" t="s">
        <v>2039</v>
      </c>
      <c r="G130" s="208" t="s">
        <v>502</v>
      </c>
      <c r="H130" s="209">
        <v>1</v>
      </c>
      <c r="I130" s="210">
        <f>'VV ZTI, UT'!E69</f>
        <v>0</v>
      </c>
      <c r="J130" s="211">
        <f>ROUND(I130*H130,2)</f>
        <v>0</v>
      </c>
      <c r="K130" s="212"/>
      <c r="L130" s="39"/>
      <c r="M130" s="267" t="s">
        <v>1</v>
      </c>
      <c r="N130" s="268" t="s">
        <v>41</v>
      </c>
      <c r="O130" s="269"/>
      <c r="P130" s="270">
        <f>O130*H130</f>
        <v>0</v>
      </c>
      <c r="Q130" s="270">
        <v>0.22262000000000001</v>
      </c>
      <c r="R130" s="270">
        <f>Q130*H130</f>
        <v>0.22262000000000001</v>
      </c>
      <c r="S130" s="270">
        <v>0</v>
      </c>
      <c r="T130" s="27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7" t="s">
        <v>128</v>
      </c>
      <c r="AT130" s="217" t="s">
        <v>187</v>
      </c>
      <c r="AU130" s="217" t="s">
        <v>86</v>
      </c>
      <c r="AY130" s="17" t="s">
        <v>184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128</v>
      </c>
      <c r="BM130" s="217" t="s">
        <v>2041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153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arCkssz8EqlnhCJkrzA0iJ0E0fOvGuLaSg+w2Xo1SByVtdOphIVG/X2H4xjKsdzIRSDHJfQT6OSDxqNPMQqJRA==" saltValue="D0M/eaw1/pURKtblhMHnLqLmCGxBH6pLsPS1xhSWhC1M/+aOv78hYa7x7OH0CKHuvbd//DVgdU01G4VNFMPaIg==" spinCount="100000" sheet="1" objects="1" scenarios="1" formatColumns="0" formatRows="0" autoFilter="0"/>
  <autoFilter ref="C120:K13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74"/>
  <sheetViews>
    <sheetView view="pageBreakPreview" zoomScaleNormal="100" zoomScaleSheetLayoutView="100" workbookViewId="0">
      <selection activeCell="D23" sqref="D23"/>
    </sheetView>
  </sheetViews>
  <sheetFormatPr defaultRowHeight="15"/>
  <cols>
    <col min="1" max="1" width="47.83203125" style="379" customWidth="1"/>
    <col min="2" max="2" width="10.33203125" style="379" customWidth="1"/>
    <col min="3" max="3" width="8.83203125" style="379" customWidth="1"/>
    <col min="4" max="4" width="13.6640625" style="379" customWidth="1"/>
    <col min="5" max="5" width="16.6640625" style="379" customWidth="1"/>
    <col min="6" max="16384" width="9.33203125" style="379"/>
  </cols>
  <sheetData>
    <row r="2" spans="1:5">
      <c r="A2" s="378"/>
    </row>
    <row r="3" spans="1:5" ht="18.75">
      <c r="A3" s="380" t="s">
        <v>2210</v>
      </c>
      <c r="B3" s="380"/>
      <c r="C3" s="380"/>
      <c r="D3" s="380"/>
      <c r="E3" s="380"/>
    </row>
    <row r="5" spans="1:5">
      <c r="A5" s="379" t="s">
        <v>2211</v>
      </c>
    </row>
    <row r="7" spans="1:5" ht="15.75" thickBot="1"/>
    <row r="8" spans="1:5">
      <c r="A8" s="381" t="s">
        <v>2212</v>
      </c>
      <c r="B8" s="382" t="s">
        <v>172</v>
      </c>
      <c r="C8" s="382" t="s">
        <v>171</v>
      </c>
      <c r="D8" s="382" t="s">
        <v>2213</v>
      </c>
      <c r="E8" s="383" t="s">
        <v>2214</v>
      </c>
    </row>
    <row r="9" spans="1:5" ht="18.75">
      <c r="A9" s="384" t="s">
        <v>2215</v>
      </c>
      <c r="B9" s="385"/>
      <c r="C9" s="385"/>
      <c r="D9" s="386"/>
      <c r="E9" s="387"/>
    </row>
    <row r="10" spans="1:5">
      <c r="A10" s="388" t="s">
        <v>2216</v>
      </c>
      <c r="B10" s="385">
        <v>20</v>
      </c>
      <c r="C10" s="385" t="s">
        <v>340</v>
      </c>
      <c r="D10" s="386"/>
      <c r="E10" s="387">
        <f>B10*D10</f>
        <v>0</v>
      </c>
    </row>
    <row r="11" spans="1:5">
      <c r="A11" s="388" t="s">
        <v>2217</v>
      </c>
      <c r="B11" s="385">
        <v>20</v>
      </c>
      <c r="C11" s="385" t="s">
        <v>340</v>
      </c>
      <c r="D11" s="386"/>
      <c r="E11" s="387">
        <f t="shared" ref="E11:E18" si="0">B11*D11</f>
        <v>0</v>
      </c>
    </row>
    <row r="12" spans="1:5">
      <c r="A12" s="388" t="s">
        <v>2218</v>
      </c>
      <c r="B12" s="385">
        <v>20</v>
      </c>
      <c r="C12" s="385" t="s">
        <v>340</v>
      </c>
      <c r="D12" s="386"/>
      <c r="E12" s="387">
        <f t="shared" si="0"/>
        <v>0</v>
      </c>
    </row>
    <row r="13" spans="1:5">
      <c r="A13" s="388" t="s">
        <v>2219</v>
      </c>
      <c r="B13" s="385">
        <v>10</v>
      </c>
      <c r="C13" s="385" t="s">
        <v>340</v>
      </c>
      <c r="D13" s="386"/>
      <c r="E13" s="387">
        <f t="shared" si="0"/>
        <v>0</v>
      </c>
    </row>
    <row r="14" spans="1:5">
      <c r="A14" s="388" t="s">
        <v>2220</v>
      </c>
      <c r="B14" s="385">
        <v>1</v>
      </c>
      <c r="C14" s="385" t="s">
        <v>2221</v>
      </c>
      <c r="D14" s="386"/>
      <c r="E14" s="387">
        <f t="shared" si="0"/>
        <v>0</v>
      </c>
    </row>
    <row r="15" spans="1:5">
      <c r="A15" s="388" t="s">
        <v>2222</v>
      </c>
      <c r="B15" s="385">
        <v>1</v>
      </c>
      <c r="C15" s="385" t="s">
        <v>2221</v>
      </c>
      <c r="D15" s="386"/>
      <c r="E15" s="387">
        <f t="shared" si="0"/>
        <v>0</v>
      </c>
    </row>
    <row r="16" spans="1:5">
      <c r="A16" s="388" t="s">
        <v>2223</v>
      </c>
      <c r="B16" s="385">
        <v>1</v>
      </c>
      <c r="C16" s="385" t="s">
        <v>2221</v>
      </c>
      <c r="D16" s="386"/>
      <c r="E16" s="387">
        <f t="shared" si="0"/>
        <v>0</v>
      </c>
    </row>
    <row r="17" spans="1:5">
      <c r="A17" s="388" t="s">
        <v>2224</v>
      </c>
      <c r="B17" s="385">
        <v>1</v>
      </c>
      <c r="C17" s="385" t="s">
        <v>2221</v>
      </c>
      <c r="D17" s="386"/>
      <c r="E17" s="387">
        <f t="shared" si="0"/>
        <v>0</v>
      </c>
    </row>
    <row r="18" spans="1:5">
      <c r="A18" s="389"/>
      <c r="B18" s="385"/>
      <c r="C18" s="385"/>
      <c r="D18" s="386"/>
      <c r="E18" s="387">
        <f t="shared" si="0"/>
        <v>0</v>
      </c>
    </row>
    <row r="19" spans="1:5" ht="18.75">
      <c r="A19" s="384" t="s">
        <v>2225</v>
      </c>
      <c r="B19" s="390"/>
      <c r="C19" s="390"/>
      <c r="D19" s="391"/>
      <c r="E19" s="392">
        <f>SUM(E10:E18)</f>
        <v>0</v>
      </c>
    </row>
    <row r="20" spans="1:5">
      <c r="A20" s="389"/>
      <c r="B20" s="385"/>
      <c r="C20" s="385"/>
      <c r="D20" s="386"/>
      <c r="E20" s="387"/>
    </row>
    <row r="21" spans="1:5" ht="18.75">
      <c r="A21" s="384" t="s">
        <v>2226</v>
      </c>
      <c r="B21" s="385"/>
      <c r="C21" s="385"/>
      <c r="D21" s="386"/>
      <c r="E21" s="387"/>
    </row>
    <row r="22" spans="1:5">
      <c r="A22" s="388" t="s">
        <v>2227</v>
      </c>
      <c r="B22" s="385">
        <v>100</v>
      </c>
      <c r="C22" s="385" t="s">
        <v>340</v>
      </c>
      <c r="D22" s="386"/>
      <c r="E22" s="387">
        <f t="shared" ref="E22:E28" si="1">B22*D22</f>
        <v>0</v>
      </c>
    </row>
    <row r="23" spans="1:5">
      <c r="A23" s="388" t="s">
        <v>2228</v>
      </c>
      <c r="B23" s="385">
        <v>100</v>
      </c>
      <c r="C23" s="385" t="s">
        <v>340</v>
      </c>
      <c r="D23" s="386"/>
      <c r="E23" s="387">
        <f t="shared" si="1"/>
        <v>0</v>
      </c>
    </row>
    <row r="24" spans="1:5">
      <c r="A24" s="388" t="s">
        <v>2229</v>
      </c>
      <c r="B24" s="385">
        <v>1</v>
      </c>
      <c r="C24" s="385" t="s">
        <v>2221</v>
      </c>
      <c r="D24" s="386"/>
      <c r="E24" s="387">
        <f t="shared" si="1"/>
        <v>0</v>
      </c>
    </row>
    <row r="25" spans="1:5">
      <c r="A25" s="388" t="s">
        <v>2222</v>
      </c>
      <c r="B25" s="385">
        <v>1</v>
      </c>
      <c r="C25" s="385" t="s">
        <v>2221</v>
      </c>
      <c r="D25" s="386"/>
      <c r="E25" s="387">
        <f t="shared" si="1"/>
        <v>0</v>
      </c>
    </row>
    <row r="26" spans="1:5">
      <c r="A26" s="388" t="s">
        <v>2223</v>
      </c>
      <c r="B26" s="385">
        <v>1</v>
      </c>
      <c r="C26" s="385" t="s">
        <v>2221</v>
      </c>
      <c r="D26" s="386"/>
      <c r="E26" s="387">
        <f t="shared" si="1"/>
        <v>0</v>
      </c>
    </row>
    <row r="27" spans="1:5">
      <c r="A27" s="388" t="s">
        <v>2224</v>
      </c>
      <c r="B27" s="385">
        <v>1</v>
      </c>
      <c r="C27" s="385" t="s">
        <v>2221</v>
      </c>
      <c r="D27" s="386"/>
      <c r="E27" s="387">
        <f t="shared" si="1"/>
        <v>0</v>
      </c>
    </row>
    <row r="28" spans="1:5">
      <c r="A28" s="388"/>
      <c r="B28" s="385"/>
      <c r="C28" s="385"/>
      <c r="D28" s="386"/>
      <c r="E28" s="387">
        <f t="shared" si="1"/>
        <v>0</v>
      </c>
    </row>
    <row r="29" spans="1:5" ht="18.75">
      <c r="A29" s="384" t="s">
        <v>2230</v>
      </c>
      <c r="B29" s="390"/>
      <c r="C29" s="390"/>
      <c r="D29" s="391"/>
      <c r="E29" s="392">
        <f>SUM(E22:E28)</f>
        <v>0</v>
      </c>
    </row>
    <row r="30" spans="1:5">
      <c r="A30" s="388"/>
      <c r="B30" s="385"/>
      <c r="C30" s="385"/>
      <c r="D30" s="386"/>
      <c r="E30" s="387"/>
    </row>
    <row r="31" spans="1:5" ht="18.75">
      <c r="A31" s="384" t="s">
        <v>2231</v>
      </c>
      <c r="B31" s="385"/>
      <c r="C31" s="385"/>
      <c r="D31" s="386"/>
      <c r="E31" s="387"/>
    </row>
    <row r="32" spans="1:5">
      <c r="A32" s="388" t="s">
        <v>2232</v>
      </c>
      <c r="B32" s="385">
        <v>1</v>
      </c>
      <c r="C32" s="385" t="s">
        <v>2125</v>
      </c>
      <c r="D32" s="386"/>
      <c r="E32" s="387">
        <f t="shared" ref="E32:E47" si="2">B32*D32</f>
        <v>0</v>
      </c>
    </row>
    <row r="33" spans="1:5">
      <c r="A33" s="388" t="s">
        <v>2233</v>
      </c>
      <c r="B33" s="385">
        <v>6</v>
      </c>
      <c r="C33" s="385" t="s">
        <v>2125</v>
      </c>
      <c r="D33" s="386"/>
      <c r="E33" s="387">
        <f t="shared" si="2"/>
        <v>0</v>
      </c>
    </row>
    <row r="34" spans="1:5" ht="30">
      <c r="A34" s="393" t="s">
        <v>2234</v>
      </c>
      <c r="B34" s="385">
        <v>3</v>
      </c>
      <c r="C34" s="385" t="s">
        <v>2125</v>
      </c>
      <c r="D34" s="386"/>
      <c r="E34" s="387">
        <f t="shared" si="2"/>
        <v>0</v>
      </c>
    </row>
    <row r="35" spans="1:5" ht="30">
      <c r="A35" s="393" t="s">
        <v>2235</v>
      </c>
      <c r="B35" s="385">
        <v>11</v>
      </c>
      <c r="C35" s="385" t="s">
        <v>2125</v>
      </c>
      <c r="D35" s="386"/>
      <c r="E35" s="387">
        <f t="shared" si="2"/>
        <v>0</v>
      </c>
    </row>
    <row r="36" spans="1:5">
      <c r="A36" s="393" t="s">
        <v>2236</v>
      </c>
      <c r="B36" s="385">
        <v>1</v>
      </c>
      <c r="C36" s="385" t="s">
        <v>2125</v>
      </c>
      <c r="D36" s="386"/>
      <c r="E36" s="387">
        <f t="shared" si="2"/>
        <v>0</v>
      </c>
    </row>
    <row r="37" spans="1:5">
      <c r="A37" s="393" t="s">
        <v>2237</v>
      </c>
      <c r="B37" s="385">
        <v>2</v>
      </c>
      <c r="C37" s="385" t="s">
        <v>2125</v>
      </c>
      <c r="D37" s="386"/>
      <c r="E37" s="387">
        <f t="shared" si="2"/>
        <v>0</v>
      </c>
    </row>
    <row r="38" spans="1:5" ht="45">
      <c r="A38" s="393" t="s">
        <v>2238</v>
      </c>
      <c r="B38" s="385">
        <v>3</v>
      </c>
      <c r="C38" s="385" t="s">
        <v>2125</v>
      </c>
      <c r="D38" s="386"/>
      <c r="E38" s="387">
        <f t="shared" si="2"/>
        <v>0</v>
      </c>
    </row>
    <row r="39" spans="1:5" ht="30">
      <c r="A39" s="393" t="s">
        <v>2239</v>
      </c>
      <c r="B39" s="385">
        <v>1</v>
      </c>
      <c r="C39" s="385" t="s">
        <v>2125</v>
      </c>
      <c r="D39" s="386"/>
      <c r="E39" s="387">
        <f t="shared" si="2"/>
        <v>0</v>
      </c>
    </row>
    <row r="40" spans="1:5">
      <c r="A40" s="393" t="s">
        <v>2240</v>
      </c>
      <c r="B40" s="385">
        <v>3</v>
      </c>
      <c r="C40" s="385" t="s">
        <v>2125</v>
      </c>
      <c r="D40" s="386"/>
      <c r="E40" s="387">
        <f t="shared" si="2"/>
        <v>0</v>
      </c>
    </row>
    <row r="41" spans="1:5">
      <c r="A41" s="393" t="s">
        <v>2241</v>
      </c>
      <c r="B41" s="385">
        <v>9</v>
      </c>
      <c r="C41" s="385" t="s">
        <v>2125</v>
      </c>
      <c r="D41" s="386"/>
      <c r="E41" s="387">
        <f t="shared" si="2"/>
        <v>0</v>
      </c>
    </row>
    <row r="42" spans="1:5">
      <c r="A42" s="388" t="s">
        <v>2242</v>
      </c>
      <c r="B42" s="385">
        <v>11</v>
      </c>
      <c r="C42" s="385" t="s">
        <v>2125</v>
      </c>
      <c r="D42" s="386"/>
      <c r="E42" s="387">
        <f t="shared" si="2"/>
        <v>0</v>
      </c>
    </row>
    <row r="43" spans="1:5" ht="30">
      <c r="A43" s="393" t="s">
        <v>2243</v>
      </c>
      <c r="B43" s="385">
        <v>8</v>
      </c>
      <c r="C43" s="385" t="s">
        <v>2125</v>
      </c>
      <c r="D43" s="386"/>
      <c r="E43" s="387">
        <f t="shared" si="2"/>
        <v>0</v>
      </c>
    </row>
    <row r="44" spans="1:5">
      <c r="A44" s="388" t="s">
        <v>2222</v>
      </c>
      <c r="B44" s="385">
        <v>1</v>
      </c>
      <c r="C44" s="385" t="s">
        <v>2221</v>
      </c>
      <c r="D44" s="386"/>
      <c r="E44" s="387">
        <f t="shared" si="2"/>
        <v>0</v>
      </c>
    </row>
    <row r="45" spans="1:5">
      <c r="A45" s="388" t="s">
        <v>2223</v>
      </c>
      <c r="B45" s="385">
        <v>1</v>
      </c>
      <c r="C45" s="385" t="s">
        <v>2221</v>
      </c>
      <c r="D45" s="386"/>
      <c r="E45" s="387">
        <f t="shared" si="2"/>
        <v>0</v>
      </c>
    </row>
    <row r="46" spans="1:5">
      <c r="A46" s="388" t="s">
        <v>2224</v>
      </c>
      <c r="B46" s="385">
        <v>1</v>
      </c>
      <c r="C46" s="385" t="s">
        <v>2221</v>
      </c>
      <c r="D46" s="386"/>
      <c r="E46" s="387">
        <f t="shared" si="2"/>
        <v>0</v>
      </c>
    </row>
    <row r="47" spans="1:5">
      <c r="A47" s="388"/>
      <c r="B47" s="385"/>
      <c r="C47" s="385"/>
      <c r="D47" s="386"/>
      <c r="E47" s="387">
        <f t="shared" si="2"/>
        <v>0</v>
      </c>
    </row>
    <row r="48" spans="1:5" ht="18.75">
      <c r="A48" s="384" t="s">
        <v>2244</v>
      </c>
      <c r="B48" s="390"/>
      <c r="C48" s="390"/>
      <c r="D48" s="391"/>
      <c r="E48" s="392">
        <f>SUM(E32:E47)</f>
        <v>0</v>
      </c>
    </row>
    <row r="49" spans="1:5">
      <c r="A49" s="388"/>
      <c r="B49" s="385"/>
      <c r="C49" s="385"/>
      <c r="D49" s="386"/>
      <c r="E49" s="387"/>
    </row>
    <row r="50" spans="1:5" ht="18.75">
      <c r="A50" s="384" t="s">
        <v>2245</v>
      </c>
      <c r="B50" s="385"/>
      <c r="C50" s="385"/>
      <c r="D50" s="386"/>
      <c r="E50" s="387"/>
    </row>
    <row r="51" spans="1:5">
      <c r="A51" s="388" t="s">
        <v>2246</v>
      </c>
      <c r="B51" s="385">
        <v>10</v>
      </c>
      <c r="C51" s="385" t="s">
        <v>340</v>
      </c>
      <c r="D51" s="386"/>
      <c r="E51" s="387">
        <f>B51*D51</f>
        <v>0</v>
      </c>
    </row>
    <row r="52" spans="1:5">
      <c r="A52" s="388" t="s">
        <v>2247</v>
      </c>
      <c r="B52" s="385">
        <v>9</v>
      </c>
      <c r="C52" s="385" t="s">
        <v>2125</v>
      </c>
      <c r="D52" s="386"/>
      <c r="E52" s="387">
        <f t="shared" ref="E52:E59" si="3">B52*D52</f>
        <v>0</v>
      </c>
    </row>
    <row r="53" spans="1:5">
      <c r="A53" s="388" t="s">
        <v>2248</v>
      </c>
      <c r="B53" s="385">
        <v>9</v>
      </c>
      <c r="C53" s="385" t="s">
        <v>2125</v>
      </c>
      <c r="D53" s="386"/>
      <c r="E53" s="387">
        <f t="shared" si="3"/>
        <v>0</v>
      </c>
    </row>
    <row r="54" spans="1:5">
      <c r="A54" s="388" t="s">
        <v>2249</v>
      </c>
      <c r="B54" s="385">
        <v>9</v>
      </c>
      <c r="C54" s="385" t="s">
        <v>2125</v>
      </c>
      <c r="D54" s="386"/>
      <c r="E54" s="387">
        <f t="shared" si="3"/>
        <v>0</v>
      </c>
    </row>
    <row r="55" spans="1:5">
      <c r="A55" s="388" t="s">
        <v>2250</v>
      </c>
      <c r="B55" s="385">
        <v>1</v>
      </c>
      <c r="C55" s="385" t="s">
        <v>2221</v>
      </c>
      <c r="D55" s="386"/>
      <c r="E55" s="387">
        <f t="shared" si="3"/>
        <v>0</v>
      </c>
    </row>
    <row r="56" spans="1:5" ht="30">
      <c r="A56" s="393" t="s">
        <v>2251</v>
      </c>
      <c r="B56" s="385">
        <v>1</v>
      </c>
      <c r="C56" s="385" t="s">
        <v>2221</v>
      </c>
      <c r="D56" s="386"/>
      <c r="E56" s="387">
        <f t="shared" si="3"/>
        <v>0</v>
      </c>
    </row>
    <row r="57" spans="1:5">
      <c r="A57" s="388" t="s">
        <v>2252</v>
      </c>
      <c r="B57" s="385">
        <v>1</v>
      </c>
      <c r="C57" s="385" t="s">
        <v>2221</v>
      </c>
      <c r="D57" s="386"/>
      <c r="E57" s="387">
        <f t="shared" si="3"/>
        <v>0</v>
      </c>
    </row>
    <row r="58" spans="1:5">
      <c r="A58" s="388" t="s">
        <v>2223</v>
      </c>
      <c r="B58" s="385">
        <v>1</v>
      </c>
      <c r="C58" s="385" t="s">
        <v>2221</v>
      </c>
      <c r="D58" s="386"/>
      <c r="E58" s="387">
        <f t="shared" si="3"/>
        <v>0</v>
      </c>
    </row>
    <row r="59" spans="1:5">
      <c r="A59" s="388" t="s">
        <v>2224</v>
      </c>
      <c r="B59" s="385">
        <v>1</v>
      </c>
      <c r="C59" s="385" t="s">
        <v>2221</v>
      </c>
      <c r="D59" s="386"/>
      <c r="E59" s="387">
        <f t="shared" si="3"/>
        <v>0</v>
      </c>
    </row>
    <row r="60" spans="1:5">
      <c r="A60" s="388"/>
      <c r="B60" s="385"/>
      <c r="C60" s="385"/>
      <c r="D60" s="386"/>
      <c r="E60" s="387"/>
    </row>
    <row r="61" spans="1:5">
      <c r="A61" s="388"/>
      <c r="B61" s="385"/>
      <c r="C61" s="385"/>
      <c r="D61" s="386"/>
      <c r="E61" s="387"/>
    </row>
    <row r="62" spans="1:5" ht="18.75">
      <c r="A62" s="384" t="s">
        <v>2253</v>
      </c>
      <c r="B62" s="390"/>
      <c r="C62" s="390"/>
      <c r="D62" s="391"/>
      <c r="E62" s="392">
        <f>SUM(E50:E61)</f>
        <v>0</v>
      </c>
    </row>
    <row r="63" spans="1:5">
      <c r="A63" s="388"/>
      <c r="B63" s="385"/>
      <c r="C63" s="385"/>
      <c r="D63" s="386"/>
      <c r="E63" s="387"/>
    </row>
    <row r="64" spans="1:5">
      <c r="A64" s="388"/>
      <c r="B64" s="385"/>
      <c r="C64" s="385"/>
      <c r="D64" s="386"/>
      <c r="E64" s="387"/>
    </row>
    <row r="65" spans="1:5" ht="18.75">
      <c r="A65" s="394" t="s">
        <v>2254</v>
      </c>
      <c r="B65" s="395"/>
      <c r="C65" s="395"/>
      <c r="D65" s="396"/>
      <c r="E65" s="397"/>
    </row>
    <row r="66" spans="1:5" ht="18.75">
      <c r="A66" s="394" t="s">
        <v>2026</v>
      </c>
      <c r="B66" s="395"/>
      <c r="C66" s="395"/>
      <c r="D66" s="396"/>
      <c r="E66" s="397">
        <f>E19</f>
        <v>0</v>
      </c>
    </row>
    <row r="67" spans="1:5" ht="18.75">
      <c r="A67" s="394" t="s">
        <v>2031</v>
      </c>
      <c r="B67" s="395"/>
      <c r="C67" s="395"/>
      <c r="D67" s="396"/>
      <c r="E67" s="397">
        <f>E29</f>
        <v>0</v>
      </c>
    </row>
    <row r="68" spans="1:5" ht="18.75">
      <c r="A68" s="394" t="s">
        <v>2036</v>
      </c>
      <c r="B68" s="395"/>
      <c r="C68" s="395"/>
      <c r="D68" s="396"/>
      <c r="E68" s="397">
        <f>E48</f>
        <v>0</v>
      </c>
    </row>
    <row r="69" spans="1:5" ht="18.75">
      <c r="A69" s="394" t="s">
        <v>2039</v>
      </c>
      <c r="B69" s="395"/>
      <c r="C69" s="395"/>
      <c r="D69" s="396"/>
      <c r="E69" s="397">
        <f>E62</f>
        <v>0</v>
      </c>
    </row>
    <row r="70" spans="1:5">
      <c r="A70" s="398"/>
      <c r="B70" s="399"/>
      <c r="C70" s="399"/>
      <c r="D70" s="400"/>
      <c r="E70" s="401"/>
    </row>
    <row r="71" spans="1:5" ht="19.5" thickBot="1">
      <c r="A71" s="402" t="s">
        <v>2255</v>
      </c>
      <c r="B71" s="403"/>
      <c r="C71" s="403"/>
      <c r="D71" s="404"/>
      <c r="E71" s="405">
        <f>SUM(E66:E70)</f>
        <v>0</v>
      </c>
    </row>
    <row r="74" spans="1:5">
      <c r="A74" s="379" t="s">
        <v>2256</v>
      </c>
    </row>
  </sheetData>
  <mergeCells count="1">
    <mergeCell ref="A3:E3"/>
  </mergeCells>
  <pageMargins left="0.7" right="0.7" top="0.78740157499999996" bottom="0.78740157499999996" header="0.3" footer="0.3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2"/>
  <sheetViews>
    <sheetView showGridLines="0" workbookViewId="0">
      <selection activeCell="I132" sqref="I1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136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86</v>
      </c>
    </row>
    <row r="4" spans="1:46" s="1" customFormat="1" ht="24.95" hidden="1" customHeight="1">
      <c r="B4" s="20"/>
      <c r="D4" s="113" t="s">
        <v>142</v>
      </c>
      <c r="I4" s="108"/>
      <c r="L4" s="20"/>
      <c r="M4" s="114" t="s">
        <v>10</v>
      </c>
      <c r="AT4" s="17" t="s">
        <v>4</v>
      </c>
    </row>
    <row r="5" spans="1:46" s="1" customFormat="1" ht="6.95" hidden="1" customHeight="1">
      <c r="B5" s="20"/>
      <c r="I5" s="108"/>
      <c r="L5" s="20"/>
    </row>
    <row r="6" spans="1:46" s="1" customFormat="1" ht="12" hidden="1" customHeight="1">
      <c r="B6" s="20"/>
      <c r="D6" s="115" t="s">
        <v>16</v>
      </c>
      <c r="I6" s="108"/>
      <c r="L6" s="20"/>
    </row>
    <row r="7" spans="1:46" s="1" customFormat="1" ht="16.5" hidden="1" customHeight="1">
      <c r="B7" s="20"/>
      <c r="E7" s="327" t="str">
        <f>'Rekapitulace stavby'!K6</f>
        <v>Stavební úpravy šaten a navazujících prostor TJ Milín č.p.319</v>
      </c>
      <c r="F7" s="328"/>
      <c r="G7" s="328"/>
      <c r="H7" s="328"/>
      <c r="I7" s="108"/>
      <c r="L7" s="20"/>
    </row>
    <row r="8" spans="1:46" s="2" customFormat="1" ht="12" hidden="1" customHeight="1">
      <c r="A8" s="34"/>
      <c r="B8" s="39"/>
      <c r="C8" s="34"/>
      <c r="D8" s="115" t="s">
        <v>152</v>
      </c>
      <c r="E8" s="34"/>
      <c r="F8" s="34"/>
      <c r="G8" s="34"/>
      <c r="H8" s="34"/>
      <c r="I8" s="116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29" t="s">
        <v>2042</v>
      </c>
      <c r="F9" s="330"/>
      <c r="G9" s="330"/>
      <c r="H9" s="330"/>
      <c r="I9" s="116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7" t="s">
        <v>26</v>
      </c>
      <c r="F15" s="34"/>
      <c r="G15" s="34"/>
      <c r="H15" s="34"/>
      <c r="I15" s="118" t="s">
        <v>27</v>
      </c>
      <c r="J15" s="117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5" t="s">
        <v>28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31" t="str">
        <f>'Rekapitulace stavby'!E14</f>
        <v>Vyplň údaj</v>
      </c>
      <c r="F18" s="332"/>
      <c r="G18" s="332"/>
      <c r="H18" s="332"/>
      <c r="I18" s="11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5" t="s">
        <v>30</v>
      </c>
      <c r="E20" s="34"/>
      <c r="F20" s="34"/>
      <c r="G20" s="34"/>
      <c r="H20" s="34"/>
      <c r="I20" s="118" t="s">
        <v>25</v>
      </c>
      <c r="J20" s="117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7" t="s">
        <v>31</v>
      </c>
      <c r="F21" s="34"/>
      <c r="G21" s="34"/>
      <c r="H21" s="34"/>
      <c r="I21" s="118" t="s">
        <v>27</v>
      </c>
      <c r="J21" s="117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5" t="s">
        <v>33</v>
      </c>
      <c r="E23" s="34"/>
      <c r="F23" s="34"/>
      <c r="G23" s="34"/>
      <c r="H23" s="34"/>
      <c r="I23" s="118" t="s">
        <v>25</v>
      </c>
      <c r="J23" s="117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7" t="s">
        <v>34</v>
      </c>
      <c r="F24" s="34"/>
      <c r="G24" s="34"/>
      <c r="H24" s="34"/>
      <c r="I24" s="118" t="s">
        <v>27</v>
      </c>
      <c r="J24" s="117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5" t="s">
        <v>35</v>
      </c>
      <c r="E26" s="34"/>
      <c r="F26" s="34"/>
      <c r="G26" s="34"/>
      <c r="H26" s="34"/>
      <c r="I26" s="116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0"/>
      <c r="B27" s="121"/>
      <c r="C27" s="120"/>
      <c r="D27" s="120"/>
      <c r="E27" s="333" t="s">
        <v>1</v>
      </c>
      <c r="F27" s="333"/>
      <c r="G27" s="333"/>
      <c r="H27" s="33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116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9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30" t="s">
        <v>40</v>
      </c>
      <c r="E33" s="115" t="s">
        <v>41</v>
      </c>
      <c r="F33" s="131">
        <f>ROUND((SUM(BE120:BE131)),  2)</f>
        <v>0</v>
      </c>
      <c r="G33" s="34"/>
      <c r="H33" s="34"/>
      <c r="I33" s="132">
        <v>0.21</v>
      </c>
      <c r="J33" s="131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5" t="s">
        <v>42</v>
      </c>
      <c r="F34" s="131">
        <f>ROUND((SUM(BF120:BF131)),  2)</f>
        <v>0</v>
      </c>
      <c r="G34" s="34"/>
      <c r="H34" s="34"/>
      <c r="I34" s="132">
        <v>0.15</v>
      </c>
      <c r="J34" s="131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5" t="s">
        <v>43</v>
      </c>
      <c r="F35" s="131">
        <f>ROUND((SUM(BG120:BG131)),  2)</f>
        <v>0</v>
      </c>
      <c r="G35" s="34"/>
      <c r="H35" s="34"/>
      <c r="I35" s="132">
        <v>0.21</v>
      </c>
      <c r="J35" s="131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5" t="s">
        <v>44</v>
      </c>
      <c r="F36" s="131">
        <f>ROUND((SUM(BH120:BH131)),  2)</f>
        <v>0</v>
      </c>
      <c r="G36" s="34"/>
      <c r="H36" s="34"/>
      <c r="I36" s="132">
        <v>0.15</v>
      </c>
      <c r="J36" s="131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5" t="s">
        <v>45</v>
      </c>
      <c r="F37" s="131">
        <f>ROUND((SUM(BI120:BI131)),  2)</f>
        <v>0</v>
      </c>
      <c r="G37" s="34"/>
      <c r="H37" s="34"/>
      <c r="I37" s="132">
        <v>0</v>
      </c>
      <c r="J37" s="13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8"/>
      <c r="L41" s="20"/>
    </row>
    <row r="42" spans="1:31" s="1" customFormat="1" ht="14.45" hidden="1" customHeight="1">
      <c r="B42" s="20"/>
      <c r="I42" s="108"/>
      <c r="L42" s="20"/>
    </row>
    <row r="43" spans="1:31" s="1" customFormat="1" ht="14.45" hidden="1" customHeight="1">
      <c r="B43" s="20"/>
      <c r="I43" s="108"/>
      <c r="L43" s="20"/>
    </row>
    <row r="44" spans="1:31" s="1" customFormat="1" ht="14.45" hidden="1" customHeight="1">
      <c r="B44" s="20"/>
      <c r="I44" s="108"/>
      <c r="L44" s="20"/>
    </row>
    <row r="45" spans="1:31" s="1" customFormat="1" ht="14.45" hidden="1" customHeight="1">
      <c r="B45" s="20"/>
      <c r="I45" s="108"/>
      <c r="L45" s="20"/>
    </row>
    <row r="46" spans="1:31" s="1" customFormat="1" ht="14.45" hidden="1" customHeight="1">
      <c r="B46" s="20"/>
      <c r="I46" s="108"/>
      <c r="L46" s="20"/>
    </row>
    <row r="47" spans="1:31" s="1" customFormat="1" ht="14.45" hidden="1" customHeight="1">
      <c r="B47" s="20"/>
      <c r="I47" s="108"/>
      <c r="L47" s="20"/>
    </row>
    <row r="48" spans="1:31" s="1" customFormat="1" ht="14.45" hidden="1" customHeight="1">
      <c r="B48" s="20"/>
      <c r="I48" s="108"/>
      <c r="L48" s="20"/>
    </row>
    <row r="49" spans="1:31" s="1" customFormat="1" ht="14.45" hidden="1" customHeight="1">
      <c r="B49" s="20"/>
      <c r="I49" s="108"/>
      <c r="L49" s="20"/>
    </row>
    <row r="50" spans="1:31" s="2" customFormat="1" ht="14.45" hidden="1" customHeight="1">
      <c r="B50" s="51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155</v>
      </c>
      <c r="D82" s="36"/>
      <c r="E82" s="36"/>
      <c r="F82" s="36"/>
      <c r="G82" s="36"/>
      <c r="H82" s="36"/>
      <c r="I82" s="11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4" t="str">
        <f>E7</f>
        <v>Stavební úpravy šaten a navazujících prostor TJ Milín č.p.319</v>
      </c>
      <c r="F85" s="335"/>
      <c r="G85" s="335"/>
      <c r="H85" s="335"/>
      <c r="I85" s="11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152</v>
      </c>
      <c r="D86" s="36"/>
      <c r="E86" s="36"/>
      <c r="F86" s="36"/>
      <c r="G86" s="36"/>
      <c r="H86" s="36"/>
      <c r="I86" s="11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0" t="str">
        <f>E9</f>
        <v>18 - EI</v>
      </c>
      <c r="F87" s="336"/>
      <c r="G87" s="336"/>
      <c r="H87" s="336"/>
      <c r="I87" s="11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Milín</v>
      </c>
      <c r="G89" s="36"/>
      <c r="H89" s="36"/>
      <c r="I89" s="118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Obec Milín, 11. května 27, 262 31 Milín</v>
      </c>
      <c r="G91" s="36"/>
      <c r="H91" s="36"/>
      <c r="I91" s="118" t="s">
        <v>30</v>
      </c>
      <c r="J91" s="32" t="str">
        <f>E21</f>
        <v>Ing. Jan hašek, Kamenická 832, 262 72 Březnice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8" t="s">
        <v>33</v>
      </c>
      <c r="J92" s="32" t="str">
        <f>E24</f>
        <v>Ing. Jitka Dupalová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156</v>
      </c>
      <c r="D94" s="158"/>
      <c r="E94" s="158"/>
      <c r="F94" s="158"/>
      <c r="G94" s="158"/>
      <c r="H94" s="158"/>
      <c r="I94" s="159"/>
      <c r="J94" s="160" t="s">
        <v>157</v>
      </c>
      <c r="K94" s="158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1" t="s">
        <v>158</v>
      </c>
      <c r="D96" s="36"/>
      <c r="E96" s="36"/>
      <c r="F96" s="36"/>
      <c r="G96" s="36"/>
      <c r="H96" s="36"/>
      <c r="I96" s="11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159</v>
      </c>
    </row>
    <row r="97" spans="1:31" s="9" customFormat="1" ht="24.95" customHeight="1">
      <c r="B97" s="162"/>
      <c r="C97" s="163"/>
      <c r="D97" s="164" t="s">
        <v>160</v>
      </c>
      <c r="E97" s="165"/>
      <c r="F97" s="165"/>
      <c r="G97" s="165"/>
      <c r="H97" s="165"/>
      <c r="I97" s="166"/>
      <c r="J97" s="167">
        <f>J121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161</v>
      </c>
      <c r="E98" s="172"/>
      <c r="F98" s="172"/>
      <c r="G98" s="172"/>
      <c r="H98" s="172"/>
      <c r="I98" s="173"/>
      <c r="J98" s="174">
        <f>J122</f>
        <v>0</v>
      </c>
      <c r="K98" s="170"/>
      <c r="L98" s="175"/>
    </row>
    <row r="99" spans="1:31" s="9" customFormat="1" ht="24.95" customHeight="1">
      <c r="B99" s="162"/>
      <c r="C99" s="163"/>
      <c r="D99" s="164" t="s">
        <v>165</v>
      </c>
      <c r="E99" s="165"/>
      <c r="F99" s="165"/>
      <c r="G99" s="165"/>
      <c r="H99" s="165"/>
      <c r="I99" s="166"/>
      <c r="J99" s="167">
        <f>J129</f>
        <v>0</v>
      </c>
      <c r="K99" s="163"/>
      <c r="L99" s="168"/>
    </row>
    <row r="100" spans="1:31" s="10" customFormat="1" ht="19.899999999999999" customHeight="1">
      <c r="B100" s="169"/>
      <c r="C100" s="170"/>
      <c r="D100" s="171" t="s">
        <v>2043</v>
      </c>
      <c r="E100" s="172"/>
      <c r="F100" s="172"/>
      <c r="G100" s="172"/>
      <c r="H100" s="172"/>
      <c r="I100" s="173"/>
      <c r="J100" s="174">
        <f>J130</f>
        <v>0</v>
      </c>
      <c r="K100" s="170"/>
      <c r="L100" s="175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1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3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56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169</v>
      </c>
      <c r="D107" s="36"/>
      <c r="E107" s="36"/>
      <c r="F107" s="36"/>
      <c r="G107" s="36"/>
      <c r="H107" s="36"/>
      <c r="I107" s="11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1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1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34" t="str">
        <f>E7</f>
        <v>Stavební úpravy šaten a navazujících prostor TJ Milín č.p.319</v>
      </c>
      <c r="F110" s="335"/>
      <c r="G110" s="335"/>
      <c r="H110" s="335"/>
      <c r="I110" s="11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152</v>
      </c>
      <c r="D111" s="36"/>
      <c r="E111" s="36"/>
      <c r="F111" s="36"/>
      <c r="G111" s="36"/>
      <c r="H111" s="36"/>
      <c r="I111" s="11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0" t="str">
        <f>E9</f>
        <v>18 - EI</v>
      </c>
      <c r="F112" s="336"/>
      <c r="G112" s="336"/>
      <c r="H112" s="336"/>
      <c r="I112" s="11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Milín</v>
      </c>
      <c r="G114" s="36"/>
      <c r="H114" s="36"/>
      <c r="I114" s="118" t="s">
        <v>22</v>
      </c>
      <c r="J114" s="66" t="str">
        <f>IF(J12="","",J12)</f>
        <v>16. 8. 2021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40.15" customHeight="1">
      <c r="A116" s="34"/>
      <c r="B116" s="35"/>
      <c r="C116" s="29" t="s">
        <v>24</v>
      </c>
      <c r="D116" s="36"/>
      <c r="E116" s="36"/>
      <c r="F116" s="27" t="str">
        <f>E15</f>
        <v>Obec Milín, 11. května 27, 262 31 Milín</v>
      </c>
      <c r="G116" s="36"/>
      <c r="H116" s="36"/>
      <c r="I116" s="118" t="s">
        <v>30</v>
      </c>
      <c r="J116" s="32" t="str">
        <f>E21</f>
        <v>Ing. Jan hašek, Kamenická 832, 262 72 Březnice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118" t="s">
        <v>33</v>
      </c>
      <c r="J117" s="32" t="str">
        <f>E24</f>
        <v>Ing. Jitka Dupalová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76"/>
      <c r="B119" s="177"/>
      <c r="C119" s="178" t="s">
        <v>170</v>
      </c>
      <c r="D119" s="179" t="s">
        <v>61</v>
      </c>
      <c r="E119" s="179" t="s">
        <v>57</v>
      </c>
      <c r="F119" s="179" t="s">
        <v>58</v>
      </c>
      <c r="G119" s="179" t="s">
        <v>171</v>
      </c>
      <c r="H119" s="179" t="s">
        <v>172</v>
      </c>
      <c r="I119" s="180" t="s">
        <v>173</v>
      </c>
      <c r="J119" s="181" t="s">
        <v>157</v>
      </c>
      <c r="K119" s="182" t="s">
        <v>174</v>
      </c>
      <c r="L119" s="183"/>
      <c r="M119" s="75" t="s">
        <v>1</v>
      </c>
      <c r="N119" s="76" t="s">
        <v>40</v>
      </c>
      <c r="O119" s="76" t="s">
        <v>175</v>
      </c>
      <c r="P119" s="76" t="s">
        <v>176</v>
      </c>
      <c r="Q119" s="76" t="s">
        <v>177</v>
      </c>
      <c r="R119" s="76" t="s">
        <v>178</v>
      </c>
      <c r="S119" s="76" t="s">
        <v>179</v>
      </c>
      <c r="T119" s="77" t="s">
        <v>180</v>
      </c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4"/>
      <c r="B120" s="35"/>
      <c r="C120" s="82" t="s">
        <v>181</v>
      </c>
      <c r="D120" s="36"/>
      <c r="E120" s="36"/>
      <c r="F120" s="36"/>
      <c r="G120" s="36"/>
      <c r="H120" s="36"/>
      <c r="I120" s="116"/>
      <c r="J120" s="184">
        <f>BK120</f>
        <v>0</v>
      </c>
      <c r="K120" s="36"/>
      <c r="L120" s="39"/>
      <c r="M120" s="78"/>
      <c r="N120" s="185"/>
      <c r="O120" s="79"/>
      <c r="P120" s="186">
        <f>P121+P129</f>
        <v>0</v>
      </c>
      <c r="Q120" s="79"/>
      <c r="R120" s="186">
        <f>R121+R129</f>
        <v>1.11544</v>
      </c>
      <c r="S120" s="79"/>
      <c r="T120" s="187">
        <f>T121+T129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159</v>
      </c>
      <c r="BK120" s="188">
        <f>BK121+BK129</f>
        <v>0</v>
      </c>
    </row>
    <row r="121" spans="1:65" s="12" customFormat="1" ht="25.9" customHeight="1">
      <c r="B121" s="189"/>
      <c r="C121" s="190"/>
      <c r="D121" s="191" t="s">
        <v>75</v>
      </c>
      <c r="E121" s="192" t="s">
        <v>182</v>
      </c>
      <c r="F121" s="192" t="s">
        <v>183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1.11544</v>
      </c>
      <c r="S121" s="197"/>
      <c r="T121" s="199">
        <f>T122</f>
        <v>0</v>
      </c>
      <c r="AR121" s="200" t="s">
        <v>84</v>
      </c>
      <c r="AT121" s="201" t="s">
        <v>75</v>
      </c>
      <c r="AU121" s="201" t="s">
        <v>76</v>
      </c>
      <c r="AY121" s="200" t="s">
        <v>184</v>
      </c>
      <c r="BK121" s="202">
        <f>BK122</f>
        <v>0</v>
      </c>
    </row>
    <row r="122" spans="1:65" s="12" customFormat="1" ht="22.9" customHeight="1">
      <c r="B122" s="189"/>
      <c r="C122" s="190"/>
      <c r="D122" s="191" t="s">
        <v>75</v>
      </c>
      <c r="E122" s="203" t="s">
        <v>185</v>
      </c>
      <c r="F122" s="203" t="s">
        <v>186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SUM(P123:P128)</f>
        <v>0</v>
      </c>
      <c r="Q122" s="197"/>
      <c r="R122" s="198">
        <f>SUM(R123:R128)</f>
        <v>1.11544</v>
      </c>
      <c r="S122" s="197"/>
      <c r="T122" s="199">
        <f>SUM(T123:T128)</f>
        <v>0</v>
      </c>
      <c r="AR122" s="200" t="s">
        <v>84</v>
      </c>
      <c r="AT122" s="201" t="s">
        <v>75</v>
      </c>
      <c r="AU122" s="201" t="s">
        <v>84</v>
      </c>
      <c r="AY122" s="200" t="s">
        <v>184</v>
      </c>
      <c r="BK122" s="202">
        <f>SUM(BK123:BK128)</f>
        <v>0</v>
      </c>
    </row>
    <row r="123" spans="1:65" s="2" customFormat="1" ht="21.75" customHeight="1">
      <c r="A123" s="34"/>
      <c r="B123" s="35"/>
      <c r="C123" s="205" t="s">
        <v>84</v>
      </c>
      <c r="D123" s="205" t="s">
        <v>187</v>
      </c>
      <c r="E123" s="206" t="s">
        <v>2044</v>
      </c>
      <c r="F123" s="207" t="s">
        <v>2045</v>
      </c>
      <c r="G123" s="208" t="s">
        <v>190</v>
      </c>
      <c r="H123" s="209">
        <v>29.2</v>
      </c>
      <c r="I123" s="210"/>
      <c r="J123" s="211">
        <f>ROUND(I123*H123,2)</f>
        <v>0</v>
      </c>
      <c r="K123" s="212"/>
      <c r="L123" s="39"/>
      <c r="M123" s="213" t="s">
        <v>1</v>
      </c>
      <c r="N123" s="214" t="s">
        <v>41</v>
      </c>
      <c r="O123" s="71"/>
      <c r="P123" s="215">
        <f>O123*H123</f>
        <v>0</v>
      </c>
      <c r="Q123" s="215">
        <v>3.8199999999999998E-2</v>
      </c>
      <c r="R123" s="215">
        <f>Q123*H123</f>
        <v>1.11544</v>
      </c>
      <c r="S123" s="215">
        <v>0</v>
      </c>
      <c r="T123" s="21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7" t="s">
        <v>191</v>
      </c>
      <c r="AT123" s="217" t="s">
        <v>187</v>
      </c>
      <c r="AU123" s="217" t="s">
        <v>86</v>
      </c>
      <c r="AY123" s="17" t="s">
        <v>184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191</v>
      </c>
      <c r="BM123" s="217" t="s">
        <v>2046</v>
      </c>
    </row>
    <row r="124" spans="1:65" s="13" customFormat="1" ht="11.25">
      <c r="B124" s="219"/>
      <c r="C124" s="220"/>
      <c r="D124" s="221" t="s">
        <v>193</v>
      </c>
      <c r="E124" s="222" t="s">
        <v>1</v>
      </c>
      <c r="F124" s="223" t="s">
        <v>2047</v>
      </c>
      <c r="G124" s="220"/>
      <c r="H124" s="224">
        <v>0.5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193</v>
      </c>
      <c r="AU124" s="230" t="s">
        <v>86</v>
      </c>
      <c r="AV124" s="13" t="s">
        <v>86</v>
      </c>
      <c r="AW124" s="13" t="s">
        <v>32</v>
      </c>
      <c r="AX124" s="13" t="s">
        <v>76</v>
      </c>
      <c r="AY124" s="230" t="s">
        <v>184</v>
      </c>
    </row>
    <row r="125" spans="1:65" s="13" customFormat="1" ht="11.25">
      <c r="B125" s="219"/>
      <c r="C125" s="220"/>
      <c r="D125" s="221" t="s">
        <v>193</v>
      </c>
      <c r="E125" s="222" t="s">
        <v>1</v>
      </c>
      <c r="F125" s="223" t="s">
        <v>2048</v>
      </c>
      <c r="G125" s="220"/>
      <c r="H125" s="224">
        <v>18.600000000000001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193</v>
      </c>
      <c r="AU125" s="230" t="s">
        <v>86</v>
      </c>
      <c r="AV125" s="13" t="s">
        <v>86</v>
      </c>
      <c r="AW125" s="13" t="s">
        <v>32</v>
      </c>
      <c r="AX125" s="13" t="s">
        <v>76</v>
      </c>
      <c r="AY125" s="230" t="s">
        <v>184</v>
      </c>
    </row>
    <row r="126" spans="1:65" s="13" customFormat="1" ht="11.25">
      <c r="B126" s="219"/>
      <c r="C126" s="220"/>
      <c r="D126" s="221" t="s">
        <v>193</v>
      </c>
      <c r="E126" s="222" t="s">
        <v>1</v>
      </c>
      <c r="F126" s="223" t="s">
        <v>2049</v>
      </c>
      <c r="G126" s="220"/>
      <c r="H126" s="224">
        <v>5.6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193</v>
      </c>
      <c r="AU126" s="230" t="s">
        <v>86</v>
      </c>
      <c r="AV126" s="13" t="s">
        <v>86</v>
      </c>
      <c r="AW126" s="13" t="s">
        <v>32</v>
      </c>
      <c r="AX126" s="13" t="s">
        <v>76</v>
      </c>
      <c r="AY126" s="230" t="s">
        <v>184</v>
      </c>
    </row>
    <row r="127" spans="1:65" s="13" customFormat="1" ht="11.25">
      <c r="B127" s="219"/>
      <c r="C127" s="220"/>
      <c r="D127" s="221" t="s">
        <v>193</v>
      </c>
      <c r="E127" s="222" t="s">
        <v>1</v>
      </c>
      <c r="F127" s="223" t="s">
        <v>2050</v>
      </c>
      <c r="G127" s="220"/>
      <c r="H127" s="224">
        <v>4.5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193</v>
      </c>
      <c r="AU127" s="230" t="s">
        <v>86</v>
      </c>
      <c r="AV127" s="13" t="s">
        <v>86</v>
      </c>
      <c r="AW127" s="13" t="s">
        <v>32</v>
      </c>
      <c r="AX127" s="13" t="s">
        <v>76</v>
      </c>
      <c r="AY127" s="230" t="s">
        <v>184</v>
      </c>
    </row>
    <row r="128" spans="1:65" s="14" customFormat="1" ht="11.25">
      <c r="B128" s="245"/>
      <c r="C128" s="246"/>
      <c r="D128" s="221" t="s">
        <v>193</v>
      </c>
      <c r="E128" s="247" t="s">
        <v>1</v>
      </c>
      <c r="F128" s="248" t="s">
        <v>385</v>
      </c>
      <c r="G128" s="246"/>
      <c r="H128" s="249">
        <v>29.2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193</v>
      </c>
      <c r="AU128" s="255" t="s">
        <v>86</v>
      </c>
      <c r="AV128" s="14" t="s">
        <v>191</v>
      </c>
      <c r="AW128" s="14" t="s">
        <v>32</v>
      </c>
      <c r="AX128" s="14" t="s">
        <v>84</v>
      </c>
      <c r="AY128" s="255" t="s">
        <v>184</v>
      </c>
    </row>
    <row r="129" spans="1:65" s="12" customFormat="1" ht="25.9" customHeight="1">
      <c r="B129" s="189"/>
      <c r="C129" s="190"/>
      <c r="D129" s="191" t="s">
        <v>75</v>
      </c>
      <c r="E129" s="192" t="s">
        <v>264</v>
      </c>
      <c r="F129" s="192" t="s">
        <v>265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</f>
        <v>0</v>
      </c>
      <c r="Q129" s="197"/>
      <c r="R129" s="198">
        <f>R130</f>
        <v>0</v>
      </c>
      <c r="S129" s="197"/>
      <c r="T129" s="199">
        <f>T130</f>
        <v>0</v>
      </c>
      <c r="AR129" s="200" t="s">
        <v>86</v>
      </c>
      <c r="AT129" s="201" t="s">
        <v>75</v>
      </c>
      <c r="AU129" s="201" t="s">
        <v>76</v>
      </c>
      <c r="AY129" s="200" t="s">
        <v>184</v>
      </c>
      <c r="BK129" s="202">
        <f>BK130</f>
        <v>0</v>
      </c>
    </row>
    <row r="130" spans="1:65" s="12" customFormat="1" ht="22.9" customHeight="1">
      <c r="B130" s="189"/>
      <c r="C130" s="190"/>
      <c r="D130" s="191" t="s">
        <v>75</v>
      </c>
      <c r="E130" s="203" t="s">
        <v>2051</v>
      </c>
      <c r="F130" s="203" t="s">
        <v>2052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P131</f>
        <v>0</v>
      </c>
      <c r="Q130" s="197"/>
      <c r="R130" s="198">
        <f>R131</f>
        <v>0</v>
      </c>
      <c r="S130" s="197"/>
      <c r="T130" s="199">
        <f>T131</f>
        <v>0</v>
      </c>
      <c r="AR130" s="200" t="s">
        <v>86</v>
      </c>
      <c r="AT130" s="201" t="s">
        <v>75</v>
      </c>
      <c r="AU130" s="201" t="s">
        <v>84</v>
      </c>
      <c r="AY130" s="200" t="s">
        <v>184</v>
      </c>
      <c r="BK130" s="202">
        <f>BK131</f>
        <v>0</v>
      </c>
    </row>
    <row r="131" spans="1:65" s="2" customFormat="1" ht="16.5" customHeight="1">
      <c r="A131" s="34"/>
      <c r="B131" s="35"/>
      <c r="C131" s="205" t="s">
        <v>86</v>
      </c>
      <c r="D131" s="205" t="s">
        <v>187</v>
      </c>
      <c r="E131" s="206" t="s">
        <v>2053</v>
      </c>
      <c r="F131" s="207" t="s">
        <v>2054</v>
      </c>
      <c r="G131" s="208" t="s">
        <v>502</v>
      </c>
      <c r="H131" s="209">
        <v>1</v>
      </c>
      <c r="I131" s="210">
        <f>'EI VV'!E15</f>
        <v>0</v>
      </c>
      <c r="J131" s="211">
        <f>ROUND(I131*H131,2)</f>
        <v>0</v>
      </c>
      <c r="K131" s="212"/>
      <c r="L131" s="39"/>
      <c r="M131" s="267" t="s">
        <v>1</v>
      </c>
      <c r="N131" s="268" t="s">
        <v>41</v>
      </c>
      <c r="O131" s="269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7" t="s">
        <v>128</v>
      </c>
      <c r="AT131" s="217" t="s">
        <v>187</v>
      </c>
      <c r="AU131" s="217" t="s">
        <v>86</v>
      </c>
      <c r="AY131" s="17" t="s">
        <v>184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128</v>
      </c>
      <c r="BM131" s="217" t="s">
        <v>2055</v>
      </c>
    </row>
    <row r="132" spans="1:65" s="2" customFormat="1" ht="6.95" customHeight="1">
      <c r="A132" s="34"/>
      <c r="B132" s="54"/>
      <c r="C132" s="55"/>
      <c r="D132" s="55"/>
      <c r="E132" s="55"/>
      <c r="F132" s="55"/>
      <c r="G132" s="55"/>
      <c r="H132" s="55"/>
      <c r="I132" s="153"/>
      <c r="J132" s="55"/>
      <c r="K132" s="55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izHYN476uCFFwXjTrEYLuHwxUyZhtlTO49QY3BQ9gkRbtK+Fr/F2MFPkCgEfFpMsWIkFwyFOTjdv3Ara2grEFw==" saltValue="4poufn0X6ytsQ3aNpYHp/XGASxwfQdT97tzH9inDjHe0C3WFbazy70kbc/fBrLJ1t/esZ3LHfcoMiOBxGpWYqg==" spinCount="100000" sheet="1" objects="1" scenarios="1" formatColumns="0" formatRows="0" autoFilter="0"/>
  <autoFilter ref="C119:K13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1"/>
  <sheetViews>
    <sheetView zoomScale="130" zoomScaleNormal="130" workbookViewId="0">
      <selection activeCell="F109" sqref="F109:F115"/>
    </sheetView>
  </sheetViews>
  <sheetFormatPr defaultColWidth="16" defaultRowHeight="15" customHeight="1"/>
  <cols>
    <col min="1" max="1" width="4.6640625" style="338" customWidth="1"/>
    <col min="2" max="2" width="24.5" style="338" customWidth="1"/>
    <col min="3" max="3" width="66.1640625" style="338" customWidth="1"/>
    <col min="4" max="4" width="5.83203125" style="338" customWidth="1"/>
    <col min="5" max="6" width="12.83203125" style="338" customWidth="1"/>
    <col min="7" max="7" width="15.1640625" style="338" customWidth="1"/>
    <col min="8" max="8" width="35.1640625" style="338" customWidth="1"/>
    <col min="9" max="256" width="16" style="338"/>
    <col min="257" max="257" width="4.6640625" style="338" customWidth="1"/>
    <col min="258" max="258" width="24.5" style="338" customWidth="1"/>
    <col min="259" max="259" width="66.1640625" style="338" customWidth="1"/>
    <col min="260" max="260" width="5.83203125" style="338" customWidth="1"/>
    <col min="261" max="262" width="12.83203125" style="338" customWidth="1"/>
    <col min="263" max="263" width="15.1640625" style="338" customWidth="1"/>
    <col min="264" max="512" width="16" style="338"/>
    <col min="513" max="513" width="4.6640625" style="338" customWidth="1"/>
    <col min="514" max="514" width="24.5" style="338" customWidth="1"/>
    <col min="515" max="515" width="66.1640625" style="338" customWidth="1"/>
    <col min="516" max="516" width="5.83203125" style="338" customWidth="1"/>
    <col min="517" max="518" width="12.83203125" style="338" customWidth="1"/>
    <col min="519" max="519" width="15.1640625" style="338" customWidth="1"/>
    <col min="520" max="768" width="16" style="338"/>
    <col min="769" max="769" width="4.6640625" style="338" customWidth="1"/>
    <col min="770" max="770" width="24.5" style="338" customWidth="1"/>
    <col min="771" max="771" width="66.1640625" style="338" customWidth="1"/>
    <col min="772" max="772" width="5.83203125" style="338" customWidth="1"/>
    <col min="773" max="774" width="12.83203125" style="338" customWidth="1"/>
    <col min="775" max="775" width="15.1640625" style="338" customWidth="1"/>
    <col min="776" max="1024" width="16" style="338"/>
    <col min="1025" max="1025" width="4.6640625" style="338" customWidth="1"/>
    <col min="1026" max="1026" width="24.5" style="338" customWidth="1"/>
    <col min="1027" max="1027" width="66.1640625" style="338" customWidth="1"/>
    <col min="1028" max="1028" width="5.83203125" style="338" customWidth="1"/>
    <col min="1029" max="1030" width="12.83203125" style="338" customWidth="1"/>
    <col min="1031" max="1031" width="15.1640625" style="338" customWidth="1"/>
    <col min="1032" max="1280" width="16" style="338"/>
    <col min="1281" max="1281" width="4.6640625" style="338" customWidth="1"/>
    <col min="1282" max="1282" width="24.5" style="338" customWidth="1"/>
    <col min="1283" max="1283" width="66.1640625" style="338" customWidth="1"/>
    <col min="1284" max="1284" width="5.83203125" style="338" customWidth="1"/>
    <col min="1285" max="1286" width="12.83203125" style="338" customWidth="1"/>
    <col min="1287" max="1287" width="15.1640625" style="338" customWidth="1"/>
    <col min="1288" max="1536" width="16" style="338"/>
    <col min="1537" max="1537" width="4.6640625" style="338" customWidth="1"/>
    <col min="1538" max="1538" width="24.5" style="338" customWidth="1"/>
    <col min="1539" max="1539" width="66.1640625" style="338" customWidth="1"/>
    <col min="1540" max="1540" width="5.83203125" style="338" customWidth="1"/>
    <col min="1541" max="1542" width="12.83203125" style="338" customWidth="1"/>
    <col min="1543" max="1543" width="15.1640625" style="338" customWidth="1"/>
    <col min="1544" max="1792" width="16" style="338"/>
    <col min="1793" max="1793" width="4.6640625" style="338" customWidth="1"/>
    <col min="1794" max="1794" width="24.5" style="338" customWidth="1"/>
    <col min="1795" max="1795" width="66.1640625" style="338" customWidth="1"/>
    <col min="1796" max="1796" width="5.83203125" style="338" customWidth="1"/>
    <col min="1797" max="1798" width="12.83203125" style="338" customWidth="1"/>
    <col min="1799" max="1799" width="15.1640625" style="338" customWidth="1"/>
    <col min="1800" max="2048" width="16" style="338"/>
    <col min="2049" max="2049" width="4.6640625" style="338" customWidth="1"/>
    <col min="2050" max="2050" width="24.5" style="338" customWidth="1"/>
    <col min="2051" max="2051" width="66.1640625" style="338" customWidth="1"/>
    <col min="2052" max="2052" width="5.83203125" style="338" customWidth="1"/>
    <col min="2053" max="2054" width="12.83203125" style="338" customWidth="1"/>
    <col min="2055" max="2055" width="15.1640625" style="338" customWidth="1"/>
    <col min="2056" max="2304" width="16" style="338"/>
    <col min="2305" max="2305" width="4.6640625" style="338" customWidth="1"/>
    <col min="2306" max="2306" width="24.5" style="338" customWidth="1"/>
    <col min="2307" max="2307" width="66.1640625" style="338" customWidth="1"/>
    <col min="2308" max="2308" width="5.83203125" style="338" customWidth="1"/>
    <col min="2309" max="2310" width="12.83203125" style="338" customWidth="1"/>
    <col min="2311" max="2311" width="15.1640625" style="338" customWidth="1"/>
    <col min="2312" max="2560" width="16" style="338"/>
    <col min="2561" max="2561" width="4.6640625" style="338" customWidth="1"/>
    <col min="2562" max="2562" width="24.5" style="338" customWidth="1"/>
    <col min="2563" max="2563" width="66.1640625" style="338" customWidth="1"/>
    <col min="2564" max="2564" width="5.83203125" style="338" customWidth="1"/>
    <col min="2565" max="2566" width="12.83203125" style="338" customWidth="1"/>
    <col min="2567" max="2567" width="15.1640625" style="338" customWidth="1"/>
    <col min="2568" max="2816" width="16" style="338"/>
    <col min="2817" max="2817" width="4.6640625" style="338" customWidth="1"/>
    <col min="2818" max="2818" width="24.5" style="338" customWidth="1"/>
    <col min="2819" max="2819" width="66.1640625" style="338" customWidth="1"/>
    <col min="2820" max="2820" width="5.83203125" style="338" customWidth="1"/>
    <col min="2821" max="2822" width="12.83203125" style="338" customWidth="1"/>
    <col min="2823" max="2823" width="15.1640625" style="338" customWidth="1"/>
    <col min="2824" max="3072" width="16" style="338"/>
    <col min="3073" max="3073" width="4.6640625" style="338" customWidth="1"/>
    <col min="3074" max="3074" width="24.5" style="338" customWidth="1"/>
    <col min="3075" max="3075" width="66.1640625" style="338" customWidth="1"/>
    <col min="3076" max="3076" width="5.83203125" style="338" customWidth="1"/>
    <col min="3077" max="3078" width="12.83203125" style="338" customWidth="1"/>
    <col min="3079" max="3079" width="15.1640625" style="338" customWidth="1"/>
    <col min="3080" max="3328" width="16" style="338"/>
    <col min="3329" max="3329" width="4.6640625" style="338" customWidth="1"/>
    <col min="3330" max="3330" width="24.5" style="338" customWidth="1"/>
    <col min="3331" max="3331" width="66.1640625" style="338" customWidth="1"/>
    <col min="3332" max="3332" width="5.83203125" style="338" customWidth="1"/>
    <col min="3333" max="3334" width="12.83203125" style="338" customWidth="1"/>
    <col min="3335" max="3335" width="15.1640625" style="338" customWidth="1"/>
    <col min="3336" max="3584" width="16" style="338"/>
    <col min="3585" max="3585" width="4.6640625" style="338" customWidth="1"/>
    <col min="3586" max="3586" width="24.5" style="338" customWidth="1"/>
    <col min="3587" max="3587" width="66.1640625" style="338" customWidth="1"/>
    <col min="3588" max="3588" width="5.83203125" style="338" customWidth="1"/>
    <col min="3589" max="3590" width="12.83203125" style="338" customWidth="1"/>
    <col min="3591" max="3591" width="15.1640625" style="338" customWidth="1"/>
    <col min="3592" max="3840" width="16" style="338"/>
    <col min="3841" max="3841" width="4.6640625" style="338" customWidth="1"/>
    <col min="3842" max="3842" width="24.5" style="338" customWidth="1"/>
    <col min="3843" max="3843" width="66.1640625" style="338" customWidth="1"/>
    <col min="3844" max="3844" width="5.83203125" style="338" customWidth="1"/>
    <col min="3845" max="3846" width="12.83203125" style="338" customWidth="1"/>
    <col min="3847" max="3847" width="15.1640625" style="338" customWidth="1"/>
    <col min="3848" max="4096" width="16" style="338"/>
    <col min="4097" max="4097" width="4.6640625" style="338" customWidth="1"/>
    <col min="4098" max="4098" width="24.5" style="338" customWidth="1"/>
    <col min="4099" max="4099" width="66.1640625" style="338" customWidth="1"/>
    <col min="4100" max="4100" width="5.83203125" style="338" customWidth="1"/>
    <col min="4101" max="4102" width="12.83203125" style="338" customWidth="1"/>
    <col min="4103" max="4103" width="15.1640625" style="338" customWidth="1"/>
    <col min="4104" max="4352" width="16" style="338"/>
    <col min="4353" max="4353" width="4.6640625" style="338" customWidth="1"/>
    <col min="4354" max="4354" width="24.5" style="338" customWidth="1"/>
    <col min="4355" max="4355" width="66.1640625" style="338" customWidth="1"/>
    <col min="4356" max="4356" width="5.83203125" style="338" customWidth="1"/>
    <col min="4357" max="4358" width="12.83203125" style="338" customWidth="1"/>
    <col min="4359" max="4359" width="15.1640625" style="338" customWidth="1"/>
    <col min="4360" max="4608" width="16" style="338"/>
    <col min="4609" max="4609" width="4.6640625" style="338" customWidth="1"/>
    <col min="4610" max="4610" width="24.5" style="338" customWidth="1"/>
    <col min="4611" max="4611" width="66.1640625" style="338" customWidth="1"/>
    <col min="4612" max="4612" width="5.83203125" style="338" customWidth="1"/>
    <col min="4613" max="4614" width="12.83203125" style="338" customWidth="1"/>
    <col min="4615" max="4615" width="15.1640625" style="338" customWidth="1"/>
    <col min="4616" max="4864" width="16" style="338"/>
    <col min="4865" max="4865" width="4.6640625" style="338" customWidth="1"/>
    <col min="4866" max="4866" width="24.5" style="338" customWidth="1"/>
    <col min="4867" max="4867" width="66.1640625" style="338" customWidth="1"/>
    <col min="4868" max="4868" width="5.83203125" style="338" customWidth="1"/>
    <col min="4869" max="4870" width="12.83203125" style="338" customWidth="1"/>
    <col min="4871" max="4871" width="15.1640625" style="338" customWidth="1"/>
    <col min="4872" max="5120" width="16" style="338"/>
    <col min="5121" max="5121" width="4.6640625" style="338" customWidth="1"/>
    <col min="5122" max="5122" width="24.5" style="338" customWidth="1"/>
    <col min="5123" max="5123" width="66.1640625" style="338" customWidth="1"/>
    <col min="5124" max="5124" width="5.83203125" style="338" customWidth="1"/>
    <col min="5125" max="5126" width="12.83203125" style="338" customWidth="1"/>
    <col min="5127" max="5127" width="15.1640625" style="338" customWidth="1"/>
    <col min="5128" max="5376" width="16" style="338"/>
    <col min="5377" max="5377" width="4.6640625" style="338" customWidth="1"/>
    <col min="5378" max="5378" width="24.5" style="338" customWidth="1"/>
    <col min="5379" max="5379" width="66.1640625" style="338" customWidth="1"/>
    <col min="5380" max="5380" width="5.83203125" style="338" customWidth="1"/>
    <col min="5381" max="5382" width="12.83203125" style="338" customWidth="1"/>
    <col min="5383" max="5383" width="15.1640625" style="338" customWidth="1"/>
    <col min="5384" max="5632" width="16" style="338"/>
    <col min="5633" max="5633" width="4.6640625" style="338" customWidth="1"/>
    <col min="5634" max="5634" width="24.5" style="338" customWidth="1"/>
    <col min="5635" max="5635" width="66.1640625" style="338" customWidth="1"/>
    <col min="5636" max="5636" width="5.83203125" style="338" customWidth="1"/>
    <col min="5637" max="5638" width="12.83203125" style="338" customWidth="1"/>
    <col min="5639" max="5639" width="15.1640625" style="338" customWidth="1"/>
    <col min="5640" max="5888" width="16" style="338"/>
    <col min="5889" max="5889" width="4.6640625" style="338" customWidth="1"/>
    <col min="5890" max="5890" width="24.5" style="338" customWidth="1"/>
    <col min="5891" max="5891" width="66.1640625" style="338" customWidth="1"/>
    <col min="5892" max="5892" width="5.83203125" style="338" customWidth="1"/>
    <col min="5893" max="5894" width="12.83203125" style="338" customWidth="1"/>
    <col min="5895" max="5895" width="15.1640625" style="338" customWidth="1"/>
    <col min="5896" max="6144" width="16" style="338"/>
    <col min="6145" max="6145" width="4.6640625" style="338" customWidth="1"/>
    <col min="6146" max="6146" width="24.5" style="338" customWidth="1"/>
    <col min="6147" max="6147" width="66.1640625" style="338" customWidth="1"/>
    <col min="6148" max="6148" width="5.83203125" style="338" customWidth="1"/>
    <col min="6149" max="6150" width="12.83203125" style="338" customWidth="1"/>
    <col min="6151" max="6151" width="15.1640625" style="338" customWidth="1"/>
    <col min="6152" max="6400" width="16" style="338"/>
    <col min="6401" max="6401" width="4.6640625" style="338" customWidth="1"/>
    <col min="6402" max="6402" width="24.5" style="338" customWidth="1"/>
    <col min="6403" max="6403" width="66.1640625" style="338" customWidth="1"/>
    <col min="6404" max="6404" width="5.83203125" style="338" customWidth="1"/>
    <col min="6405" max="6406" width="12.83203125" style="338" customWidth="1"/>
    <col min="6407" max="6407" width="15.1640625" style="338" customWidth="1"/>
    <col min="6408" max="6656" width="16" style="338"/>
    <col min="6657" max="6657" width="4.6640625" style="338" customWidth="1"/>
    <col min="6658" max="6658" width="24.5" style="338" customWidth="1"/>
    <col min="6659" max="6659" width="66.1640625" style="338" customWidth="1"/>
    <col min="6660" max="6660" width="5.83203125" style="338" customWidth="1"/>
    <col min="6661" max="6662" width="12.83203125" style="338" customWidth="1"/>
    <col min="6663" max="6663" width="15.1640625" style="338" customWidth="1"/>
    <col min="6664" max="6912" width="16" style="338"/>
    <col min="6913" max="6913" width="4.6640625" style="338" customWidth="1"/>
    <col min="6914" max="6914" width="24.5" style="338" customWidth="1"/>
    <col min="6915" max="6915" width="66.1640625" style="338" customWidth="1"/>
    <col min="6916" max="6916" width="5.83203125" style="338" customWidth="1"/>
    <col min="6917" max="6918" width="12.83203125" style="338" customWidth="1"/>
    <col min="6919" max="6919" width="15.1640625" style="338" customWidth="1"/>
    <col min="6920" max="7168" width="16" style="338"/>
    <col min="7169" max="7169" width="4.6640625" style="338" customWidth="1"/>
    <col min="7170" max="7170" width="24.5" style="338" customWidth="1"/>
    <col min="7171" max="7171" width="66.1640625" style="338" customWidth="1"/>
    <col min="7172" max="7172" width="5.83203125" style="338" customWidth="1"/>
    <col min="7173" max="7174" width="12.83203125" style="338" customWidth="1"/>
    <col min="7175" max="7175" width="15.1640625" style="338" customWidth="1"/>
    <col min="7176" max="7424" width="16" style="338"/>
    <col min="7425" max="7425" width="4.6640625" style="338" customWidth="1"/>
    <col min="7426" max="7426" width="24.5" style="338" customWidth="1"/>
    <col min="7427" max="7427" width="66.1640625" style="338" customWidth="1"/>
    <col min="7428" max="7428" width="5.83203125" style="338" customWidth="1"/>
    <col min="7429" max="7430" width="12.83203125" style="338" customWidth="1"/>
    <col min="7431" max="7431" width="15.1640625" style="338" customWidth="1"/>
    <col min="7432" max="7680" width="16" style="338"/>
    <col min="7681" max="7681" width="4.6640625" style="338" customWidth="1"/>
    <col min="7682" max="7682" width="24.5" style="338" customWidth="1"/>
    <col min="7683" max="7683" width="66.1640625" style="338" customWidth="1"/>
    <col min="7684" max="7684" width="5.83203125" style="338" customWidth="1"/>
    <col min="7685" max="7686" width="12.83203125" style="338" customWidth="1"/>
    <col min="7687" max="7687" width="15.1640625" style="338" customWidth="1"/>
    <col min="7688" max="7936" width="16" style="338"/>
    <col min="7937" max="7937" width="4.6640625" style="338" customWidth="1"/>
    <col min="7938" max="7938" width="24.5" style="338" customWidth="1"/>
    <col min="7939" max="7939" width="66.1640625" style="338" customWidth="1"/>
    <col min="7940" max="7940" width="5.83203125" style="338" customWidth="1"/>
    <col min="7941" max="7942" width="12.83203125" style="338" customWidth="1"/>
    <col min="7943" max="7943" width="15.1640625" style="338" customWidth="1"/>
    <col min="7944" max="8192" width="16" style="338"/>
    <col min="8193" max="8193" width="4.6640625" style="338" customWidth="1"/>
    <col min="8194" max="8194" width="24.5" style="338" customWidth="1"/>
    <col min="8195" max="8195" width="66.1640625" style="338" customWidth="1"/>
    <col min="8196" max="8196" width="5.83203125" style="338" customWidth="1"/>
    <col min="8197" max="8198" width="12.83203125" style="338" customWidth="1"/>
    <col min="8199" max="8199" width="15.1640625" style="338" customWidth="1"/>
    <col min="8200" max="8448" width="16" style="338"/>
    <col min="8449" max="8449" width="4.6640625" style="338" customWidth="1"/>
    <col min="8450" max="8450" width="24.5" style="338" customWidth="1"/>
    <col min="8451" max="8451" width="66.1640625" style="338" customWidth="1"/>
    <col min="8452" max="8452" width="5.83203125" style="338" customWidth="1"/>
    <col min="8453" max="8454" width="12.83203125" style="338" customWidth="1"/>
    <col min="8455" max="8455" width="15.1640625" style="338" customWidth="1"/>
    <col min="8456" max="8704" width="16" style="338"/>
    <col min="8705" max="8705" width="4.6640625" style="338" customWidth="1"/>
    <col min="8706" max="8706" width="24.5" style="338" customWidth="1"/>
    <col min="8707" max="8707" width="66.1640625" style="338" customWidth="1"/>
    <col min="8708" max="8708" width="5.83203125" style="338" customWidth="1"/>
    <col min="8709" max="8710" width="12.83203125" style="338" customWidth="1"/>
    <col min="8711" max="8711" width="15.1640625" style="338" customWidth="1"/>
    <col min="8712" max="8960" width="16" style="338"/>
    <col min="8961" max="8961" width="4.6640625" style="338" customWidth="1"/>
    <col min="8962" max="8962" width="24.5" style="338" customWidth="1"/>
    <col min="8963" max="8963" width="66.1640625" style="338" customWidth="1"/>
    <col min="8964" max="8964" width="5.83203125" style="338" customWidth="1"/>
    <col min="8965" max="8966" width="12.83203125" style="338" customWidth="1"/>
    <col min="8967" max="8967" width="15.1640625" style="338" customWidth="1"/>
    <col min="8968" max="9216" width="16" style="338"/>
    <col min="9217" max="9217" width="4.6640625" style="338" customWidth="1"/>
    <col min="9218" max="9218" width="24.5" style="338" customWidth="1"/>
    <col min="9219" max="9219" width="66.1640625" style="338" customWidth="1"/>
    <col min="9220" max="9220" width="5.83203125" style="338" customWidth="1"/>
    <col min="9221" max="9222" width="12.83203125" style="338" customWidth="1"/>
    <col min="9223" max="9223" width="15.1640625" style="338" customWidth="1"/>
    <col min="9224" max="9472" width="16" style="338"/>
    <col min="9473" max="9473" width="4.6640625" style="338" customWidth="1"/>
    <col min="9474" max="9474" width="24.5" style="338" customWidth="1"/>
    <col min="9475" max="9475" width="66.1640625" style="338" customWidth="1"/>
    <col min="9476" max="9476" width="5.83203125" style="338" customWidth="1"/>
    <col min="9477" max="9478" width="12.83203125" style="338" customWidth="1"/>
    <col min="9479" max="9479" width="15.1640625" style="338" customWidth="1"/>
    <col min="9480" max="9728" width="16" style="338"/>
    <col min="9729" max="9729" width="4.6640625" style="338" customWidth="1"/>
    <col min="9730" max="9730" width="24.5" style="338" customWidth="1"/>
    <col min="9731" max="9731" width="66.1640625" style="338" customWidth="1"/>
    <col min="9732" max="9732" width="5.83203125" style="338" customWidth="1"/>
    <col min="9733" max="9734" width="12.83203125" style="338" customWidth="1"/>
    <col min="9735" max="9735" width="15.1640625" style="338" customWidth="1"/>
    <col min="9736" max="9984" width="16" style="338"/>
    <col min="9985" max="9985" width="4.6640625" style="338" customWidth="1"/>
    <col min="9986" max="9986" width="24.5" style="338" customWidth="1"/>
    <col min="9987" max="9987" width="66.1640625" style="338" customWidth="1"/>
    <col min="9988" max="9988" width="5.83203125" style="338" customWidth="1"/>
    <col min="9989" max="9990" width="12.83203125" style="338" customWidth="1"/>
    <col min="9991" max="9991" width="15.1640625" style="338" customWidth="1"/>
    <col min="9992" max="10240" width="16" style="338"/>
    <col min="10241" max="10241" width="4.6640625" style="338" customWidth="1"/>
    <col min="10242" max="10242" width="24.5" style="338" customWidth="1"/>
    <col min="10243" max="10243" width="66.1640625" style="338" customWidth="1"/>
    <col min="10244" max="10244" width="5.83203125" style="338" customWidth="1"/>
    <col min="10245" max="10246" width="12.83203125" style="338" customWidth="1"/>
    <col min="10247" max="10247" width="15.1640625" style="338" customWidth="1"/>
    <col min="10248" max="10496" width="16" style="338"/>
    <col min="10497" max="10497" width="4.6640625" style="338" customWidth="1"/>
    <col min="10498" max="10498" width="24.5" style="338" customWidth="1"/>
    <col min="10499" max="10499" width="66.1640625" style="338" customWidth="1"/>
    <col min="10500" max="10500" width="5.83203125" style="338" customWidth="1"/>
    <col min="10501" max="10502" width="12.83203125" style="338" customWidth="1"/>
    <col min="10503" max="10503" width="15.1640625" style="338" customWidth="1"/>
    <col min="10504" max="10752" width="16" style="338"/>
    <col min="10753" max="10753" width="4.6640625" style="338" customWidth="1"/>
    <col min="10754" max="10754" width="24.5" style="338" customWidth="1"/>
    <col min="10755" max="10755" width="66.1640625" style="338" customWidth="1"/>
    <col min="10756" max="10756" width="5.83203125" style="338" customWidth="1"/>
    <col min="10757" max="10758" width="12.83203125" style="338" customWidth="1"/>
    <col min="10759" max="10759" width="15.1640625" style="338" customWidth="1"/>
    <col min="10760" max="11008" width="16" style="338"/>
    <col min="11009" max="11009" width="4.6640625" style="338" customWidth="1"/>
    <col min="11010" max="11010" width="24.5" style="338" customWidth="1"/>
    <col min="11011" max="11011" width="66.1640625" style="338" customWidth="1"/>
    <col min="11012" max="11012" width="5.83203125" style="338" customWidth="1"/>
    <col min="11013" max="11014" width="12.83203125" style="338" customWidth="1"/>
    <col min="11015" max="11015" width="15.1640625" style="338" customWidth="1"/>
    <col min="11016" max="11264" width="16" style="338"/>
    <col min="11265" max="11265" width="4.6640625" style="338" customWidth="1"/>
    <col min="11266" max="11266" width="24.5" style="338" customWidth="1"/>
    <col min="11267" max="11267" width="66.1640625" style="338" customWidth="1"/>
    <col min="11268" max="11268" width="5.83203125" style="338" customWidth="1"/>
    <col min="11269" max="11270" width="12.83203125" style="338" customWidth="1"/>
    <col min="11271" max="11271" width="15.1640625" style="338" customWidth="1"/>
    <col min="11272" max="11520" width="16" style="338"/>
    <col min="11521" max="11521" width="4.6640625" style="338" customWidth="1"/>
    <col min="11522" max="11522" width="24.5" style="338" customWidth="1"/>
    <col min="11523" max="11523" width="66.1640625" style="338" customWidth="1"/>
    <col min="11524" max="11524" width="5.83203125" style="338" customWidth="1"/>
    <col min="11525" max="11526" width="12.83203125" style="338" customWidth="1"/>
    <col min="11527" max="11527" width="15.1640625" style="338" customWidth="1"/>
    <col min="11528" max="11776" width="16" style="338"/>
    <col min="11777" max="11777" width="4.6640625" style="338" customWidth="1"/>
    <col min="11778" max="11778" width="24.5" style="338" customWidth="1"/>
    <col min="11779" max="11779" width="66.1640625" style="338" customWidth="1"/>
    <col min="11780" max="11780" width="5.83203125" style="338" customWidth="1"/>
    <col min="11781" max="11782" width="12.83203125" style="338" customWidth="1"/>
    <col min="11783" max="11783" width="15.1640625" style="338" customWidth="1"/>
    <col min="11784" max="12032" width="16" style="338"/>
    <col min="12033" max="12033" width="4.6640625" style="338" customWidth="1"/>
    <col min="12034" max="12034" width="24.5" style="338" customWidth="1"/>
    <col min="12035" max="12035" width="66.1640625" style="338" customWidth="1"/>
    <col min="12036" max="12036" width="5.83203125" style="338" customWidth="1"/>
    <col min="12037" max="12038" width="12.83203125" style="338" customWidth="1"/>
    <col min="12039" max="12039" width="15.1640625" style="338" customWidth="1"/>
    <col min="12040" max="12288" width="16" style="338"/>
    <col min="12289" max="12289" width="4.6640625" style="338" customWidth="1"/>
    <col min="12290" max="12290" width="24.5" style="338" customWidth="1"/>
    <col min="12291" max="12291" width="66.1640625" style="338" customWidth="1"/>
    <col min="12292" max="12292" width="5.83203125" style="338" customWidth="1"/>
    <col min="12293" max="12294" width="12.83203125" style="338" customWidth="1"/>
    <col min="12295" max="12295" width="15.1640625" style="338" customWidth="1"/>
    <col min="12296" max="12544" width="16" style="338"/>
    <col min="12545" max="12545" width="4.6640625" style="338" customWidth="1"/>
    <col min="12546" max="12546" width="24.5" style="338" customWidth="1"/>
    <col min="12547" max="12547" width="66.1640625" style="338" customWidth="1"/>
    <col min="12548" max="12548" width="5.83203125" style="338" customWidth="1"/>
    <col min="12549" max="12550" width="12.83203125" style="338" customWidth="1"/>
    <col min="12551" max="12551" width="15.1640625" style="338" customWidth="1"/>
    <col min="12552" max="12800" width="16" style="338"/>
    <col min="12801" max="12801" width="4.6640625" style="338" customWidth="1"/>
    <col min="12802" max="12802" width="24.5" style="338" customWidth="1"/>
    <col min="12803" max="12803" width="66.1640625" style="338" customWidth="1"/>
    <col min="12804" max="12804" width="5.83203125" style="338" customWidth="1"/>
    <col min="12805" max="12806" width="12.83203125" style="338" customWidth="1"/>
    <col min="12807" max="12807" width="15.1640625" style="338" customWidth="1"/>
    <col min="12808" max="13056" width="16" style="338"/>
    <col min="13057" max="13057" width="4.6640625" style="338" customWidth="1"/>
    <col min="13058" max="13058" width="24.5" style="338" customWidth="1"/>
    <col min="13059" max="13059" width="66.1640625" style="338" customWidth="1"/>
    <col min="13060" max="13060" width="5.83203125" style="338" customWidth="1"/>
    <col min="13061" max="13062" width="12.83203125" style="338" customWidth="1"/>
    <col min="13063" max="13063" width="15.1640625" style="338" customWidth="1"/>
    <col min="13064" max="13312" width="16" style="338"/>
    <col min="13313" max="13313" width="4.6640625" style="338" customWidth="1"/>
    <col min="13314" max="13314" width="24.5" style="338" customWidth="1"/>
    <col min="13315" max="13315" width="66.1640625" style="338" customWidth="1"/>
    <col min="13316" max="13316" width="5.83203125" style="338" customWidth="1"/>
    <col min="13317" max="13318" width="12.83203125" style="338" customWidth="1"/>
    <col min="13319" max="13319" width="15.1640625" style="338" customWidth="1"/>
    <col min="13320" max="13568" width="16" style="338"/>
    <col min="13569" max="13569" width="4.6640625" style="338" customWidth="1"/>
    <col min="13570" max="13570" width="24.5" style="338" customWidth="1"/>
    <col min="13571" max="13571" width="66.1640625" style="338" customWidth="1"/>
    <col min="13572" max="13572" width="5.83203125" style="338" customWidth="1"/>
    <col min="13573" max="13574" width="12.83203125" style="338" customWidth="1"/>
    <col min="13575" max="13575" width="15.1640625" style="338" customWidth="1"/>
    <col min="13576" max="13824" width="16" style="338"/>
    <col min="13825" max="13825" width="4.6640625" style="338" customWidth="1"/>
    <col min="13826" max="13826" width="24.5" style="338" customWidth="1"/>
    <col min="13827" max="13827" width="66.1640625" style="338" customWidth="1"/>
    <col min="13828" max="13828" width="5.83203125" style="338" customWidth="1"/>
    <col min="13829" max="13830" width="12.83203125" style="338" customWidth="1"/>
    <col min="13831" max="13831" width="15.1640625" style="338" customWidth="1"/>
    <col min="13832" max="14080" width="16" style="338"/>
    <col min="14081" max="14081" width="4.6640625" style="338" customWidth="1"/>
    <col min="14082" max="14082" width="24.5" style="338" customWidth="1"/>
    <col min="14083" max="14083" width="66.1640625" style="338" customWidth="1"/>
    <col min="14084" max="14084" width="5.83203125" style="338" customWidth="1"/>
    <col min="14085" max="14086" width="12.83203125" style="338" customWidth="1"/>
    <col min="14087" max="14087" width="15.1640625" style="338" customWidth="1"/>
    <col min="14088" max="14336" width="16" style="338"/>
    <col min="14337" max="14337" width="4.6640625" style="338" customWidth="1"/>
    <col min="14338" max="14338" width="24.5" style="338" customWidth="1"/>
    <col min="14339" max="14339" width="66.1640625" style="338" customWidth="1"/>
    <col min="14340" max="14340" width="5.83203125" style="338" customWidth="1"/>
    <col min="14341" max="14342" width="12.83203125" style="338" customWidth="1"/>
    <col min="14343" max="14343" width="15.1640625" style="338" customWidth="1"/>
    <col min="14344" max="14592" width="16" style="338"/>
    <col min="14593" max="14593" width="4.6640625" style="338" customWidth="1"/>
    <col min="14594" max="14594" width="24.5" style="338" customWidth="1"/>
    <col min="14595" max="14595" width="66.1640625" style="338" customWidth="1"/>
    <col min="14596" max="14596" width="5.83203125" style="338" customWidth="1"/>
    <col min="14597" max="14598" width="12.83203125" style="338" customWidth="1"/>
    <col min="14599" max="14599" width="15.1640625" style="338" customWidth="1"/>
    <col min="14600" max="14848" width="16" style="338"/>
    <col min="14849" max="14849" width="4.6640625" style="338" customWidth="1"/>
    <col min="14850" max="14850" width="24.5" style="338" customWidth="1"/>
    <col min="14851" max="14851" width="66.1640625" style="338" customWidth="1"/>
    <col min="14852" max="14852" width="5.83203125" style="338" customWidth="1"/>
    <col min="14853" max="14854" width="12.83203125" style="338" customWidth="1"/>
    <col min="14855" max="14855" width="15.1640625" style="338" customWidth="1"/>
    <col min="14856" max="15104" width="16" style="338"/>
    <col min="15105" max="15105" width="4.6640625" style="338" customWidth="1"/>
    <col min="15106" max="15106" width="24.5" style="338" customWidth="1"/>
    <col min="15107" max="15107" width="66.1640625" style="338" customWidth="1"/>
    <col min="15108" max="15108" width="5.83203125" style="338" customWidth="1"/>
    <col min="15109" max="15110" width="12.83203125" style="338" customWidth="1"/>
    <col min="15111" max="15111" width="15.1640625" style="338" customWidth="1"/>
    <col min="15112" max="15360" width="16" style="338"/>
    <col min="15361" max="15361" width="4.6640625" style="338" customWidth="1"/>
    <col min="15362" max="15362" width="24.5" style="338" customWidth="1"/>
    <col min="15363" max="15363" width="66.1640625" style="338" customWidth="1"/>
    <col min="15364" max="15364" width="5.83203125" style="338" customWidth="1"/>
    <col min="15365" max="15366" width="12.83203125" style="338" customWidth="1"/>
    <col min="15367" max="15367" width="15.1640625" style="338" customWidth="1"/>
    <col min="15368" max="15616" width="16" style="338"/>
    <col min="15617" max="15617" width="4.6640625" style="338" customWidth="1"/>
    <col min="15618" max="15618" width="24.5" style="338" customWidth="1"/>
    <col min="15619" max="15619" width="66.1640625" style="338" customWidth="1"/>
    <col min="15620" max="15620" width="5.83203125" style="338" customWidth="1"/>
    <col min="15621" max="15622" width="12.83203125" style="338" customWidth="1"/>
    <col min="15623" max="15623" width="15.1640625" style="338" customWidth="1"/>
    <col min="15624" max="15872" width="16" style="338"/>
    <col min="15873" max="15873" width="4.6640625" style="338" customWidth="1"/>
    <col min="15874" max="15874" width="24.5" style="338" customWidth="1"/>
    <col min="15875" max="15875" width="66.1640625" style="338" customWidth="1"/>
    <col min="15876" max="15876" width="5.83203125" style="338" customWidth="1"/>
    <col min="15877" max="15878" width="12.83203125" style="338" customWidth="1"/>
    <col min="15879" max="15879" width="15.1640625" style="338" customWidth="1"/>
    <col min="15880" max="16128" width="16" style="338"/>
    <col min="16129" max="16129" width="4.6640625" style="338" customWidth="1"/>
    <col min="16130" max="16130" width="24.5" style="338" customWidth="1"/>
    <col min="16131" max="16131" width="66.1640625" style="338" customWidth="1"/>
    <col min="16132" max="16132" width="5.83203125" style="338" customWidth="1"/>
    <col min="16133" max="16134" width="12.83203125" style="338" customWidth="1"/>
    <col min="16135" max="16135" width="15.1640625" style="338" customWidth="1"/>
    <col min="16136" max="16384" width="16" style="338"/>
  </cols>
  <sheetData>
    <row r="1" spans="2:5" ht="12.75"/>
    <row r="2" spans="2:5" ht="15.75">
      <c r="C2" s="339" t="s">
        <v>2096</v>
      </c>
    </row>
    <row r="3" spans="2:5" ht="12.75"/>
    <row r="4" spans="2:5" ht="53.25" customHeight="1">
      <c r="C4" s="340" t="s">
        <v>2097</v>
      </c>
    </row>
    <row r="5" spans="2:5" ht="12.75">
      <c r="C5" s="341" t="s">
        <v>2098</v>
      </c>
    </row>
    <row r="6" spans="2:5" ht="12.75">
      <c r="C6" s="341"/>
    </row>
    <row r="7" spans="2:5" ht="12.75">
      <c r="C7" s="342" t="s">
        <v>2099</v>
      </c>
      <c r="E7" s="343"/>
    </row>
    <row r="8" spans="2:5" ht="12.75">
      <c r="B8" s="344" t="s">
        <v>2100</v>
      </c>
      <c r="C8" s="345" t="s">
        <v>2101</v>
      </c>
      <c r="D8" s="345" t="s">
        <v>40</v>
      </c>
      <c r="E8" s="346" t="s">
        <v>2102</v>
      </c>
    </row>
    <row r="9" spans="2:5" ht="12.75">
      <c r="B9" s="347"/>
      <c r="C9" s="348" t="s">
        <v>2103</v>
      </c>
      <c r="D9" s="349">
        <v>21</v>
      </c>
      <c r="E9" s="350">
        <f>G37</f>
        <v>0</v>
      </c>
    </row>
    <row r="10" spans="2:5" ht="12.75">
      <c r="B10" s="351"/>
      <c r="C10" s="348" t="s">
        <v>2104</v>
      </c>
      <c r="D10" s="349">
        <v>21</v>
      </c>
      <c r="E10" s="350">
        <f>G58</f>
        <v>0</v>
      </c>
    </row>
    <row r="11" spans="2:5" ht="12.75">
      <c r="B11" s="351"/>
      <c r="C11" s="352" t="s">
        <v>2105</v>
      </c>
      <c r="D11" s="349">
        <v>21</v>
      </c>
      <c r="E11" s="350">
        <f>G70</f>
        <v>0</v>
      </c>
    </row>
    <row r="12" spans="2:5" ht="12.75">
      <c r="B12" s="351"/>
      <c r="C12" s="353" t="s">
        <v>2106</v>
      </c>
      <c r="D12" s="349">
        <v>21</v>
      </c>
      <c r="E12" s="350">
        <f>G92</f>
        <v>0</v>
      </c>
    </row>
    <row r="13" spans="2:5" ht="12.75">
      <c r="B13" s="351"/>
      <c r="C13" s="353" t="s">
        <v>2107</v>
      </c>
      <c r="D13" s="349">
        <v>21</v>
      </c>
      <c r="E13" s="350">
        <f>G103</f>
        <v>0</v>
      </c>
    </row>
    <row r="14" spans="2:5" ht="12.75">
      <c r="B14" s="351"/>
      <c r="C14" s="353" t="s">
        <v>2108</v>
      </c>
      <c r="D14" s="349">
        <v>21</v>
      </c>
      <c r="E14" s="350">
        <f>G116</f>
        <v>0</v>
      </c>
    </row>
    <row r="15" spans="2:5" ht="12.75">
      <c r="B15" s="354"/>
      <c r="C15" s="355" t="s">
        <v>2109</v>
      </c>
      <c r="D15" s="356"/>
      <c r="E15" s="357">
        <f>SUM(E9:E14)</f>
        <v>0</v>
      </c>
    </row>
    <row r="16" spans="2:5" ht="12.75">
      <c r="E16" s="358"/>
    </row>
    <row r="17" spans="2:9" ht="12.75">
      <c r="C17" s="342" t="s">
        <v>2110</v>
      </c>
      <c r="E17" s="358"/>
    </row>
    <row r="18" spans="2:9" ht="12.75">
      <c r="B18" s="344" t="s">
        <v>154</v>
      </c>
      <c r="C18" s="345" t="s">
        <v>2101</v>
      </c>
      <c r="D18" s="345" t="s">
        <v>40</v>
      </c>
      <c r="E18" s="359" t="s">
        <v>2102</v>
      </c>
    </row>
    <row r="19" spans="2:9" ht="12.75">
      <c r="B19" s="351"/>
      <c r="C19" s="353" t="s">
        <v>2111</v>
      </c>
      <c r="D19" s="349">
        <v>21</v>
      </c>
      <c r="E19" s="350">
        <f>SUM(E9:E14)</f>
        <v>0</v>
      </c>
    </row>
    <row r="20" spans="2:9" ht="12.75">
      <c r="B20" s="351"/>
      <c r="C20" s="353" t="s">
        <v>2112</v>
      </c>
      <c r="D20" s="349">
        <v>21</v>
      </c>
      <c r="E20" s="350">
        <f>ROUND(D20*E19/100,0)</f>
        <v>0</v>
      </c>
    </row>
    <row r="21" spans="2:9" ht="12.75">
      <c r="B21" s="351"/>
      <c r="C21" s="353" t="s">
        <v>2111</v>
      </c>
      <c r="D21" s="349">
        <v>15</v>
      </c>
      <c r="E21" s="350">
        <v>0</v>
      </c>
    </row>
    <row r="22" spans="2:9" ht="12.75">
      <c r="B22" s="351"/>
      <c r="C22" s="353" t="s">
        <v>2112</v>
      </c>
      <c r="D22" s="349">
        <v>15</v>
      </c>
      <c r="E22" s="350">
        <v>0</v>
      </c>
    </row>
    <row r="23" spans="2:9" ht="12.75">
      <c r="B23" s="351"/>
      <c r="C23" s="353" t="s">
        <v>2111</v>
      </c>
      <c r="D23" s="349">
        <v>10</v>
      </c>
      <c r="E23" s="350">
        <v>0</v>
      </c>
    </row>
    <row r="24" spans="2:9" ht="12.75">
      <c r="B24" s="351"/>
      <c r="C24" s="353" t="s">
        <v>2112</v>
      </c>
      <c r="D24" s="349">
        <v>10</v>
      </c>
      <c r="E24" s="350">
        <v>0</v>
      </c>
    </row>
    <row r="25" spans="2:9" ht="12.75">
      <c r="B25" s="351"/>
      <c r="C25" s="353" t="s">
        <v>2113</v>
      </c>
      <c r="D25" s="349">
        <v>0</v>
      </c>
      <c r="E25" s="350">
        <v>0</v>
      </c>
    </row>
    <row r="26" spans="2:9" ht="12.75">
      <c r="B26" s="354"/>
      <c r="C26" s="355" t="s">
        <v>2114</v>
      </c>
      <c r="D26" s="356"/>
      <c r="E26" s="357">
        <f>SUM(E19:E25)</f>
        <v>0</v>
      </c>
    </row>
    <row r="27" spans="2:9" ht="12.75"/>
    <row r="28" spans="2:9" ht="12.75"/>
    <row r="29" spans="2:9" ht="88.5" customHeight="1">
      <c r="C29" s="360" t="s">
        <v>2115</v>
      </c>
      <c r="D29" s="361"/>
      <c r="E29" s="361"/>
    </row>
    <row r="30" spans="2:9" ht="12.75"/>
    <row r="31" spans="2:9" ht="12.75"/>
    <row r="32" spans="2:9" ht="12.75">
      <c r="F32" s="343"/>
      <c r="G32" s="343"/>
      <c r="I32" s="362"/>
    </row>
    <row r="33" spans="1:9" ht="12.75">
      <c r="C33" s="342" t="s">
        <v>2116</v>
      </c>
      <c r="F33" s="343"/>
      <c r="G33" s="343"/>
      <c r="I33" s="362"/>
    </row>
    <row r="34" spans="1:9" ht="12.75">
      <c r="A34" s="344" t="s">
        <v>2117</v>
      </c>
      <c r="B34" s="345" t="s">
        <v>2118</v>
      </c>
      <c r="C34" s="345" t="s">
        <v>2101</v>
      </c>
      <c r="D34" s="345" t="s">
        <v>2119</v>
      </c>
      <c r="E34" s="345" t="s">
        <v>2120</v>
      </c>
      <c r="F34" s="363" t="s">
        <v>2121</v>
      </c>
      <c r="G34" s="346" t="s">
        <v>2122</v>
      </c>
      <c r="I34" s="362"/>
    </row>
    <row r="35" spans="1:9" ht="12.75">
      <c r="A35" s="364">
        <v>3</v>
      </c>
      <c r="B35" s="365" t="s">
        <v>2123</v>
      </c>
      <c r="C35" s="366" t="s">
        <v>2124</v>
      </c>
      <c r="D35" s="367" t="s">
        <v>2125</v>
      </c>
      <c r="E35" s="365">
        <v>1</v>
      </c>
      <c r="F35" s="368"/>
      <c r="G35" s="369">
        <f>ROUND(E35*F35,2)</f>
        <v>0</v>
      </c>
      <c r="I35" s="362"/>
    </row>
    <row r="36" spans="1:9" ht="12.75">
      <c r="A36" s="364">
        <v>5</v>
      </c>
      <c r="B36" s="365" t="s">
        <v>2126</v>
      </c>
      <c r="C36" s="366" t="s">
        <v>2127</v>
      </c>
      <c r="D36" s="367" t="s">
        <v>564</v>
      </c>
      <c r="E36" s="365">
        <v>20</v>
      </c>
      <c r="F36" s="368"/>
      <c r="G36" s="369">
        <f>ROUND(E36*F36,2)</f>
        <v>0</v>
      </c>
      <c r="I36" s="362"/>
    </row>
    <row r="37" spans="1:9" ht="12.75">
      <c r="A37" s="354"/>
      <c r="B37" s="355" t="s">
        <v>2128</v>
      </c>
      <c r="C37" s="355" t="s">
        <v>2116</v>
      </c>
      <c r="D37" s="356"/>
      <c r="E37" s="356"/>
      <c r="F37" s="370"/>
      <c r="G37" s="371">
        <f>SUM(G35:G36)</f>
        <v>0</v>
      </c>
      <c r="I37" s="362"/>
    </row>
    <row r="38" spans="1:9" ht="12.75">
      <c r="B38" s="342"/>
      <c r="C38" s="342"/>
      <c r="F38" s="343"/>
      <c r="G38" s="372"/>
      <c r="I38" s="362"/>
    </row>
    <row r="39" spans="1:9" ht="12.75">
      <c r="B39" s="342"/>
      <c r="C39" s="342"/>
      <c r="F39" s="343"/>
      <c r="G39" s="372"/>
      <c r="I39" s="362"/>
    </row>
    <row r="40" spans="1:9" ht="15" customHeight="1">
      <c r="F40" s="343"/>
      <c r="G40" s="343"/>
      <c r="I40" s="362"/>
    </row>
    <row r="41" spans="1:9" ht="12.75">
      <c r="C41" s="342" t="s">
        <v>2129</v>
      </c>
      <c r="F41" s="343"/>
      <c r="G41" s="343"/>
      <c r="I41" s="362"/>
    </row>
    <row r="42" spans="1:9" ht="12.75">
      <c r="A42" s="344" t="s">
        <v>2117</v>
      </c>
      <c r="B42" s="345" t="s">
        <v>2118</v>
      </c>
      <c r="C42" s="345" t="s">
        <v>2101</v>
      </c>
      <c r="D42" s="345" t="s">
        <v>2119</v>
      </c>
      <c r="E42" s="345" t="s">
        <v>2120</v>
      </c>
      <c r="F42" s="363" t="s">
        <v>2121</v>
      </c>
      <c r="G42" s="346" t="s">
        <v>2122</v>
      </c>
      <c r="I42" s="362"/>
    </row>
    <row r="43" spans="1:9" ht="12.75">
      <c r="A43" s="364">
        <v>1</v>
      </c>
      <c r="B43" s="365" t="s">
        <v>2130</v>
      </c>
      <c r="C43" s="366" t="s">
        <v>2131</v>
      </c>
      <c r="D43" s="367" t="s">
        <v>222</v>
      </c>
      <c r="E43" s="373">
        <v>23</v>
      </c>
      <c r="F43" s="368"/>
      <c r="G43" s="369">
        <f t="shared" ref="G43:G57" si="0">ROUND(E43*F43,2)</f>
        <v>0</v>
      </c>
      <c r="H43" s="341"/>
      <c r="I43" s="362"/>
    </row>
    <row r="44" spans="1:9" ht="12.75">
      <c r="A44" s="364">
        <v>2</v>
      </c>
      <c r="B44" s="365" t="s">
        <v>2132</v>
      </c>
      <c r="C44" s="366" t="s">
        <v>2133</v>
      </c>
      <c r="D44" s="367" t="s">
        <v>222</v>
      </c>
      <c r="E44" s="373">
        <v>12</v>
      </c>
      <c r="F44" s="368"/>
      <c r="G44" s="369">
        <f t="shared" si="0"/>
        <v>0</v>
      </c>
      <c r="H44" s="341"/>
      <c r="I44" s="362"/>
    </row>
    <row r="45" spans="1:9" ht="12.75">
      <c r="A45" s="364">
        <v>3</v>
      </c>
      <c r="B45" s="365" t="s">
        <v>2134</v>
      </c>
      <c r="C45" s="366" t="s">
        <v>2135</v>
      </c>
      <c r="D45" s="367" t="s">
        <v>222</v>
      </c>
      <c r="E45" s="373">
        <v>164</v>
      </c>
      <c r="F45" s="374"/>
      <c r="G45" s="375">
        <f t="shared" si="0"/>
        <v>0</v>
      </c>
      <c r="H45" s="376"/>
      <c r="I45" s="362"/>
    </row>
    <row r="46" spans="1:9" ht="12.75">
      <c r="A46" s="364">
        <v>4</v>
      </c>
      <c r="B46" s="365" t="s">
        <v>2136</v>
      </c>
      <c r="C46" s="366" t="s">
        <v>2137</v>
      </c>
      <c r="D46" s="367" t="s">
        <v>222</v>
      </c>
      <c r="E46" s="373">
        <v>84</v>
      </c>
      <c r="F46" s="374"/>
      <c r="G46" s="375">
        <f t="shared" si="0"/>
        <v>0</v>
      </c>
      <c r="H46" s="376"/>
      <c r="I46" s="362"/>
    </row>
    <row r="47" spans="1:9" ht="12.75">
      <c r="A47" s="364">
        <v>5</v>
      </c>
      <c r="B47" s="365" t="s">
        <v>2138</v>
      </c>
      <c r="C47" s="366" t="s">
        <v>2139</v>
      </c>
      <c r="D47" s="367" t="s">
        <v>222</v>
      </c>
      <c r="E47" s="373">
        <v>14</v>
      </c>
      <c r="F47" s="368"/>
      <c r="G47" s="369">
        <f t="shared" si="0"/>
        <v>0</v>
      </c>
      <c r="H47" s="341"/>
      <c r="I47" s="362"/>
    </row>
    <row r="48" spans="1:9" s="338" customFormat="1" ht="12.75">
      <c r="A48" s="364">
        <v>6</v>
      </c>
      <c r="B48" s="365" t="s">
        <v>2140</v>
      </c>
      <c r="C48" s="377" t="s">
        <v>2141</v>
      </c>
      <c r="D48" s="367" t="s">
        <v>222</v>
      </c>
      <c r="E48" s="373">
        <v>9</v>
      </c>
      <c r="F48" s="368"/>
      <c r="G48" s="369">
        <f t="shared" si="0"/>
        <v>0</v>
      </c>
      <c r="H48" s="341"/>
      <c r="I48" s="362"/>
    </row>
    <row r="49" spans="1:9" s="338" customFormat="1" ht="12.75">
      <c r="A49" s="364">
        <v>7</v>
      </c>
      <c r="B49" s="365" t="s">
        <v>2142</v>
      </c>
      <c r="C49" s="377" t="s">
        <v>2143</v>
      </c>
      <c r="D49" s="367" t="s">
        <v>222</v>
      </c>
      <c r="E49" s="373">
        <v>1</v>
      </c>
      <c r="F49" s="368"/>
      <c r="G49" s="369">
        <f t="shared" si="0"/>
        <v>0</v>
      </c>
      <c r="H49" s="341"/>
      <c r="I49" s="362"/>
    </row>
    <row r="50" spans="1:9" ht="12.75">
      <c r="A50" s="364">
        <v>8</v>
      </c>
      <c r="B50" s="365" t="s">
        <v>2144</v>
      </c>
      <c r="C50" s="366" t="s">
        <v>2145</v>
      </c>
      <c r="D50" s="367" t="s">
        <v>222</v>
      </c>
      <c r="E50" s="373">
        <v>28</v>
      </c>
      <c r="F50" s="368"/>
      <c r="G50" s="369">
        <f t="shared" si="0"/>
        <v>0</v>
      </c>
      <c r="H50" s="341"/>
      <c r="I50" s="362"/>
    </row>
    <row r="51" spans="1:9" ht="12.75">
      <c r="A51" s="364">
        <v>9</v>
      </c>
      <c r="B51" s="365" t="s">
        <v>2146</v>
      </c>
      <c r="C51" s="366" t="s">
        <v>2147</v>
      </c>
      <c r="D51" s="367" t="s">
        <v>222</v>
      </c>
      <c r="E51" s="373">
        <v>23</v>
      </c>
      <c r="F51" s="368"/>
      <c r="G51" s="369">
        <f t="shared" si="0"/>
        <v>0</v>
      </c>
      <c r="H51" s="341"/>
      <c r="I51" s="362"/>
    </row>
    <row r="52" spans="1:9" s="338" customFormat="1" ht="12.75">
      <c r="A52" s="364">
        <v>10</v>
      </c>
      <c r="B52" s="365"/>
      <c r="C52" s="377" t="s">
        <v>2148</v>
      </c>
      <c r="D52" s="367" t="s">
        <v>222</v>
      </c>
      <c r="E52" s="373">
        <v>6</v>
      </c>
      <c r="F52" s="368"/>
      <c r="G52" s="369">
        <f t="shared" si="0"/>
        <v>0</v>
      </c>
      <c r="H52" s="341"/>
      <c r="I52" s="362"/>
    </row>
    <row r="53" spans="1:9" ht="12.75">
      <c r="A53" s="364">
        <v>11</v>
      </c>
      <c r="B53" s="365" t="s">
        <v>2149</v>
      </c>
      <c r="C53" s="366" t="s">
        <v>2150</v>
      </c>
      <c r="D53" s="367" t="s">
        <v>340</v>
      </c>
      <c r="E53" s="373">
        <v>1980</v>
      </c>
      <c r="F53" s="368"/>
      <c r="G53" s="369">
        <f t="shared" si="0"/>
        <v>0</v>
      </c>
      <c r="H53" s="341"/>
      <c r="I53" s="362"/>
    </row>
    <row r="54" spans="1:9" ht="12.75">
      <c r="A54" s="364">
        <v>12</v>
      </c>
      <c r="B54" s="365" t="s">
        <v>2151</v>
      </c>
      <c r="C54" s="366" t="s">
        <v>2152</v>
      </c>
      <c r="D54" s="367" t="s">
        <v>340</v>
      </c>
      <c r="E54" s="373">
        <v>4</v>
      </c>
      <c r="F54" s="368"/>
      <c r="G54" s="369">
        <f t="shared" si="0"/>
        <v>0</v>
      </c>
      <c r="H54" s="341"/>
      <c r="I54" s="362"/>
    </row>
    <row r="55" spans="1:9" s="338" customFormat="1" ht="12.75">
      <c r="A55" s="364">
        <v>13</v>
      </c>
      <c r="B55" s="365" t="s">
        <v>2153</v>
      </c>
      <c r="C55" s="366" t="s">
        <v>2154</v>
      </c>
      <c r="D55" s="367" t="s">
        <v>340</v>
      </c>
      <c r="E55" s="373">
        <v>50</v>
      </c>
      <c r="F55" s="368"/>
      <c r="G55" s="369">
        <f t="shared" si="0"/>
        <v>0</v>
      </c>
      <c r="H55" s="341"/>
      <c r="I55" s="362"/>
    </row>
    <row r="56" spans="1:9" ht="12.75">
      <c r="A56" s="364">
        <v>14</v>
      </c>
      <c r="B56" s="365" t="s">
        <v>2155</v>
      </c>
      <c r="C56" s="366" t="s">
        <v>2156</v>
      </c>
      <c r="D56" s="367" t="s">
        <v>564</v>
      </c>
      <c r="E56" s="365">
        <v>3</v>
      </c>
      <c r="F56" s="368"/>
      <c r="G56" s="369">
        <f t="shared" si="0"/>
        <v>0</v>
      </c>
      <c r="I56" s="362"/>
    </row>
    <row r="57" spans="1:9" ht="12.75">
      <c r="A57" s="364">
        <v>15</v>
      </c>
      <c r="B57" s="365" t="s">
        <v>2157</v>
      </c>
      <c r="C57" s="366" t="s">
        <v>2158</v>
      </c>
      <c r="D57" s="367" t="s">
        <v>564</v>
      </c>
      <c r="E57" s="365">
        <v>6</v>
      </c>
      <c r="F57" s="368"/>
      <c r="G57" s="369">
        <f t="shared" si="0"/>
        <v>0</v>
      </c>
      <c r="I57" s="362"/>
    </row>
    <row r="58" spans="1:9" ht="12.75">
      <c r="A58" s="354"/>
      <c r="B58" s="355" t="s">
        <v>2128</v>
      </c>
      <c r="C58" s="355" t="s">
        <v>2159</v>
      </c>
      <c r="D58" s="356"/>
      <c r="E58" s="356"/>
      <c r="F58" s="370"/>
      <c r="G58" s="371">
        <f>SUM(G43:G57)</f>
        <v>0</v>
      </c>
      <c r="I58" s="362"/>
    </row>
    <row r="59" spans="1:9" ht="12.75">
      <c r="B59" s="342"/>
      <c r="C59" s="342"/>
      <c r="F59" s="343"/>
      <c r="G59" s="372"/>
      <c r="I59" s="362"/>
    </row>
    <row r="60" spans="1:9" ht="12.75">
      <c r="B60" s="342"/>
      <c r="C60" s="342"/>
      <c r="F60" s="343"/>
      <c r="G60" s="372"/>
      <c r="I60" s="362"/>
    </row>
    <row r="61" spans="1:9" ht="12.75">
      <c r="F61" s="343"/>
      <c r="G61" s="343"/>
      <c r="I61" s="362"/>
    </row>
    <row r="62" spans="1:9" ht="12.75">
      <c r="C62" s="342" t="s">
        <v>2160</v>
      </c>
      <c r="F62" s="343"/>
      <c r="G62" s="343"/>
      <c r="I62" s="362"/>
    </row>
    <row r="63" spans="1:9" ht="12.75">
      <c r="A63" s="344" t="s">
        <v>2117</v>
      </c>
      <c r="B63" s="345" t="s">
        <v>2118</v>
      </c>
      <c r="C63" s="345" t="s">
        <v>2101</v>
      </c>
      <c r="D63" s="345" t="s">
        <v>2119</v>
      </c>
      <c r="E63" s="345" t="s">
        <v>2120</v>
      </c>
      <c r="F63" s="363" t="s">
        <v>2121</v>
      </c>
      <c r="G63" s="346" t="s">
        <v>2122</v>
      </c>
      <c r="I63" s="362"/>
    </row>
    <row r="64" spans="1:9" ht="12.75">
      <c r="A64" s="364">
        <v>1</v>
      </c>
      <c r="B64" s="365" t="s">
        <v>2161</v>
      </c>
      <c r="C64" s="377" t="s">
        <v>2162</v>
      </c>
      <c r="D64" s="367" t="s">
        <v>222</v>
      </c>
      <c r="E64" s="365">
        <v>26</v>
      </c>
      <c r="F64" s="368"/>
      <c r="G64" s="369">
        <f t="shared" ref="G64:G69" si="1">ROUND(E64*F64,2)</f>
        <v>0</v>
      </c>
      <c r="H64" s="341"/>
      <c r="I64" s="362"/>
    </row>
    <row r="65" spans="1:9" ht="12.75">
      <c r="A65" s="364">
        <v>2</v>
      </c>
      <c r="B65" s="365" t="s">
        <v>2163</v>
      </c>
      <c r="C65" s="377" t="s">
        <v>2164</v>
      </c>
      <c r="D65" s="367" t="s">
        <v>222</v>
      </c>
      <c r="E65" s="365">
        <v>2</v>
      </c>
      <c r="F65" s="368"/>
      <c r="G65" s="369">
        <f t="shared" si="1"/>
        <v>0</v>
      </c>
      <c r="H65" s="341"/>
      <c r="I65" s="362"/>
    </row>
    <row r="66" spans="1:9" s="338" customFormat="1" ht="12.75">
      <c r="A66" s="364">
        <v>3</v>
      </c>
      <c r="B66" s="365" t="s">
        <v>2165</v>
      </c>
      <c r="C66" s="377" t="s">
        <v>2166</v>
      </c>
      <c r="D66" s="367" t="s">
        <v>222</v>
      </c>
      <c r="E66" s="365">
        <v>4</v>
      </c>
      <c r="F66" s="368"/>
      <c r="G66" s="369">
        <f t="shared" si="1"/>
        <v>0</v>
      </c>
      <c r="H66" s="341"/>
      <c r="I66" s="362"/>
    </row>
    <row r="67" spans="1:9" ht="12.75">
      <c r="A67" s="364">
        <v>4</v>
      </c>
      <c r="B67" s="365" t="s">
        <v>2155</v>
      </c>
      <c r="C67" s="366" t="s">
        <v>2156</v>
      </c>
      <c r="D67" s="367" t="s">
        <v>564</v>
      </c>
      <c r="E67" s="365">
        <v>3</v>
      </c>
      <c r="F67" s="368"/>
      <c r="G67" s="369">
        <f t="shared" si="1"/>
        <v>0</v>
      </c>
      <c r="I67" s="362"/>
    </row>
    <row r="68" spans="1:9" ht="12.75">
      <c r="A68" s="364">
        <v>5</v>
      </c>
      <c r="B68" s="365" t="s">
        <v>2167</v>
      </c>
      <c r="C68" s="366" t="s">
        <v>2168</v>
      </c>
      <c r="D68" s="367" t="s">
        <v>564</v>
      </c>
      <c r="E68" s="365">
        <v>3</v>
      </c>
      <c r="F68" s="368"/>
      <c r="G68" s="369">
        <f t="shared" si="1"/>
        <v>0</v>
      </c>
      <c r="I68" s="362"/>
    </row>
    <row r="69" spans="1:9" ht="12.75">
      <c r="A69" s="364">
        <v>6</v>
      </c>
      <c r="B69" s="365" t="s">
        <v>2169</v>
      </c>
      <c r="C69" s="366" t="s">
        <v>2170</v>
      </c>
      <c r="D69" s="367" t="s">
        <v>564</v>
      </c>
      <c r="E69" s="365">
        <v>1</v>
      </c>
      <c r="F69" s="368"/>
      <c r="G69" s="369">
        <f t="shared" si="1"/>
        <v>0</v>
      </c>
      <c r="I69" s="362"/>
    </row>
    <row r="70" spans="1:9" ht="12.75">
      <c r="A70" s="354"/>
      <c r="B70" s="355" t="s">
        <v>2128</v>
      </c>
      <c r="C70" s="355" t="s">
        <v>2160</v>
      </c>
      <c r="D70" s="356"/>
      <c r="E70" s="356"/>
      <c r="F70" s="370"/>
      <c r="G70" s="371">
        <f>SUM(G64:G69)</f>
        <v>0</v>
      </c>
      <c r="I70" s="362"/>
    </row>
    <row r="71" spans="1:9" ht="12.75">
      <c r="B71" s="342"/>
      <c r="C71" s="342"/>
      <c r="F71" s="343"/>
      <c r="G71" s="372"/>
      <c r="I71" s="362"/>
    </row>
    <row r="72" spans="1:9" ht="12.75">
      <c r="B72" s="342"/>
      <c r="C72" s="342"/>
      <c r="F72" s="343"/>
      <c r="G72" s="372"/>
      <c r="I72" s="362"/>
    </row>
    <row r="73" spans="1:9" ht="12.75">
      <c r="B73" s="342"/>
      <c r="C73" s="342"/>
      <c r="F73" s="343"/>
      <c r="G73" s="372"/>
      <c r="I73" s="362"/>
    </row>
    <row r="74" spans="1:9" ht="12.75">
      <c r="F74" s="343"/>
      <c r="G74" s="343"/>
      <c r="I74" s="362"/>
    </row>
    <row r="75" spans="1:9" ht="12.75">
      <c r="C75" s="342" t="s">
        <v>2171</v>
      </c>
      <c r="F75" s="343"/>
      <c r="G75" s="343"/>
      <c r="I75" s="362"/>
    </row>
    <row r="76" spans="1:9" ht="12.75">
      <c r="A76" s="344" t="s">
        <v>2117</v>
      </c>
      <c r="B76" s="345" t="s">
        <v>2118</v>
      </c>
      <c r="C76" s="345" t="s">
        <v>2101</v>
      </c>
      <c r="D76" s="345" t="s">
        <v>2119</v>
      </c>
      <c r="E76" s="345" t="s">
        <v>2120</v>
      </c>
      <c r="F76" s="363" t="s">
        <v>2121</v>
      </c>
      <c r="G76" s="346" t="s">
        <v>2122</v>
      </c>
      <c r="I76" s="362"/>
    </row>
    <row r="77" spans="1:9" ht="12.75">
      <c r="A77" s="364">
        <v>1</v>
      </c>
      <c r="B77" s="365" t="s">
        <v>2172</v>
      </c>
      <c r="C77" s="366" t="s">
        <v>2173</v>
      </c>
      <c r="D77" s="367" t="s">
        <v>340</v>
      </c>
      <c r="E77" s="365">
        <v>1160</v>
      </c>
      <c r="F77" s="368"/>
      <c r="G77" s="369">
        <f t="shared" ref="G77:G91" si="2">ROUND(E77*F77,2)</f>
        <v>0</v>
      </c>
      <c r="I77" s="362"/>
    </row>
    <row r="78" spans="1:9" ht="12.75">
      <c r="A78" s="364">
        <v>2</v>
      </c>
      <c r="B78" s="365" t="s">
        <v>2174</v>
      </c>
      <c r="C78" s="366" t="s">
        <v>2175</v>
      </c>
      <c r="D78" s="367" t="s">
        <v>340</v>
      </c>
      <c r="E78" s="365">
        <v>820</v>
      </c>
      <c r="F78" s="368"/>
      <c r="G78" s="369">
        <f t="shared" si="2"/>
        <v>0</v>
      </c>
      <c r="I78" s="362"/>
    </row>
    <row r="79" spans="1:9" ht="12.75">
      <c r="A79" s="364">
        <v>3</v>
      </c>
      <c r="B79" s="365" t="s">
        <v>2176</v>
      </c>
      <c r="C79" s="366" t="s">
        <v>2177</v>
      </c>
      <c r="D79" s="367" t="s">
        <v>340</v>
      </c>
      <c r="E79" s="365">
        <v>4</v>
      </c>
      <c r="F79" s="368"/>
      <c r="G79" s="369">
        <f t="shared" si="2"/>
        <v>0</v>
      </c>
      <c r="I79" s="362"/>
    </row>
    <row r="80" spans="1:9" s="338" customFormat="1" ht="12.75">
      <c r="A80" s="364">
        <v>4</v>
      </c>
      <c r="B80" s="365" t="s">
        <v>2178</v>
      </c>
      <c r="C80" s="366" t="s">
        <v>2179</v>
      </c>
      <c r="D80" s="367" t="s">
        <v>340</v>
      </c>
      <c r="E80" s="365">
        <v>50</v>
      </c>
      <c r="F80" s="368"/>
      <c r="G80" s="369">
        <f t="shared" si="2"/>
        <v>0</v>
      </c>
      <c r="I80" s="362"/>
    </row>
    <row r="81" spans="1:9" ht="12.75">
      <c r="A81" s="364">
        <v>5</v>
      </c>
      <c r="B81" s="365" t="s">
        <v>2180</v>
      </c>
      <c r="C81" s="366" t="s">
        <v>2181</v>
      </c>
      <c r="D81" s="367" t="s">
        <v>222</v>
      </c>
      <c r="E81" s="365">
        <v>51</v>
      </c>
      <c r="F81" s="368"/>
      <c r="G81" s="369">
        <f t="shared" si="2"/>
        <v>0</v>
      </c>
      <c r="I81" s="362"/>
    </row>
    <row r="82" spans="1:9" ht="12.75">
      <c r="A82" s="364">
        <v>6</v>
      </c>
      <c r="B82" s="365" t="s">
        <v>2182</v>
      </c>
      <c r="C82" s="366" t="s">
        <v>2183</v>
      </c>
      <c r="D82" s="367" t="s">
        <v>222</v>
      </c>
      <c r="E82" s="365">
        <v>12</v>
      </c>
      <c r="F82" s="368"/>
      <c r="G82" s="369">
        <f t="shared" si="2"/>
        <v>0</v>
      </c>
      <c r="I82" s="362"/>
    </row>
    <row r="83" spans="1:9" ht="12.75">
      <c r="A83" s="364">
        <v>7</v>
      </c>
      <c r="B83" s="365" t="s">
        <v>2184</v>
      </c>
      <c r="C83" s="366" t="s">
        <v>2185</v>
      </c>
      <c r="D83" s="367" t="s">
        <v>222</v>
      </c>
      <c r="E83" s="365">
        <v>14</v>
      </c>
      <c r="F83" s="368"/>
      <c r="G83" s="369">
        <f t="shared" si="2"/>
        <v>0</v>
      </c>
      <c r="I83" s="362"/>
    </row>
    <row r="84" spans="1:9" s="338" customFormat="1" ht="12.75">
      <c r="A84" s="364">
        <v>8</v>
      </c>
      <c r="B84" s="365"/>
      <c r="C84" s="377" t="s">
        <v>2186</v>
      </c>
      <c r="D84" s="367" t="s">
        <v>222</v>
      </c>
      <c r="E84" s="365">
        <v>9</v>
      </c>
      <c r="F84" s="368"/>
      <c r="G84" s="369">
        <f t="shared" si="2"/>
        <v>0</v>
      </c>
      <c r="I84" s="362"/>
    </row>
    <row r="85" spans="1:9" s="338" customFormat="1" ht="12.75">
      <c r="A85" s="364">
        <v>9</v>
      </c>
      <c r="B85" s="365"/>
      <c r="C85" s="377" t="s">
        <v>2187</v>
      </c>
      <c r="D85" s="367" t="s">
        <v>222</v>
      </c>
      <c r="E85" s="365">
        <v>1</v>
      </c>
      <c r="F85" s="368"/>
      <c r="G85" s="369">
        <f t="shared" si="2"/>
        <v>0</v>
      </c>
      <c r="I85" s="362"/>
    </row>
    <row r="86" spans="1:9" ht="12.75">
      <c r="A86" s="364">
        <v>10</v>
      </c>
      <c r="B86" s="365" t="s">
        <v>2188</v>
      </c>
      <c r="C86" s="366" t="s">
        <v>2189</v>
      </c>
      <c r="D86" s="367" t="s">
        <v>222</v>
      </c>
      <c r="E86" s="365">
        <v>28</v>
      </c>
      <c r="F86" s="368"/>
      <c r="G86" s="369">
        <f t="shared" si="2"/>
        <v>0</v>
      </c>
      <c r="I86" s="362"/>
    </row>
    <row r="87" spans="1:9" ht="12.75">
      <c r="A87" s="364">
        <v>11</v>
      </c>
      <c r="B87" s="365" t="s">
        <v>2190</v>
      </c>
      <c r="C87" s="366" t="s">
        <v>2191</v>
      </c>
      <c r="D87" s="367" t="s">
        <v>340</v>
      </c>
      <c r="E87" s="365">
        <v>34</v>
      </c>
      <c r="F87" s="368"/>
      <c r="G87" s="369">
        <f t="shared" si="2"/>
        <v>0</v>
      </c>
      <c r="H87" s="341"/>
      <c r="I87" s="362"/>
    </row>
    <row r="88" spans="1:9" ht="12.75">
      <c r="A88" s="364">
        <v>12</v>
      </c>
      <c r="B88" s="365" t="s">
        <v>2192</v>
      </c>
      <c r="C88" s="366" t="s">
        <v>2193</v>
      </c>
      <c r="D88" s="367" t="s">
        <v>340</v>
      </c>
      <c r="E88" s="365">
        <v>50</v>
      </c>
      <c r="F88" s="368"/>
      <c r="G88" s="369">
        <f t="shared" si="2"/>
        <v>0</v>
      </c>
      <c r="H88" s="341"/>
      <c r="I88" s="362"/>
    </row>
    <row r="89" spans="1:9" ht="12.75">
      <c r="A89" s="364">
        <v>13</v>
      </c>
      <c r="B89" s="365" t="s">
        <v>2155</v>
      </c>
      <c r="C89" s="366" t="s">
        <v>2156</v>
      </c>
      <c r="D89" s="367" t="s">
        <v>564</v>
      </c>
      <c r="E89" s="365">
        <v>3</v>
      </c>
      <c r="F89" s="368"/>
      <c r="G89" s="369">
        <f t="shared" si="2"/>
        <v>0</v>
      </c>
      <c r="I89" s="362"/>
    </row>
    <row r="90" spans="1:9" ht="12.75">
      <c r="A90" s="364">
        <v>14</v>
      </c>
      <c r="B90" s="365" t="s">
        <v>2167</v>
      </c>
      <c r="C90" s="366" t="s">
        <v>2168</v>
      </c>
      <c r="D90" s="367" t="s">
        <v>564</v>
      </c>
      <c r="E90" s="365">
        <v>3</v>
      </c>
      <c r="F90" s="368"/>
      <c r="G90" s="369">
        <f t="shared" si="2"/>
        <v>0</v>
      </c>
      <c r="I90" s="362"/>
    </row>
    <row r="91" spans="1:9" ht="12.75">
      <c r="A91" s="364">
        <v>15</v>
      </c>
      <c r="B91" s="365" t="s">
        <v>2169</v>
      </c>
      <c r="C91" s="366" t="s">
        <v>2170</v>
      </c>
      <c r="D91" s="367" t="s">
        <v>564</v>
      </c>
      <c r="E91" s="365">
        <v>1</v>
      </c>
      <c r="F91" s="368"/>
      <c r="G91" s="369">
        <f t="shared" si="2"/>
        <v>0</v>
      </c>
      <c r="I91" s="362"/>
    </row>
    <row r="92" spans="1:9" ht="12.75">
      <c r="A92" s="354"/>
      <c r="B92" s="355" t="s">
        <v>2128</v>
      </c>
      <c r="C92" s="355" t="s">
        <v>2171</v>
      </c>
      <c r="D92" s="356"/>
      <c r="E92" s="356"/>
      <c r="F92" s="370"/>
      <c r="G92" s="371">
        <f>SUM(G77:G91)</f>
        <v>0</v>
      </c>
      <c r="I92" s="362"/>
    </row>
    <row r="93" spans="1:9" ht="12.75">
      <c r="B93" s="342"/>
      <c r="C93" s="342"/>
      <c r="F93" s="343"/>
      <c r="G93" s="372"/>
      <c r="I93" s="362"/>
    </row>
    <row r="94" spans="1:9" ht="12.75">
      <c r="B94" s="342"/>
      <c r="C94" s="342"/>
      <c r="F94" s="343"/>
      <c r="G94" s="372"/>
      <c r="I94" s="362"/>
    </row>
    <row r="95" spans="1:9" ht="12.75">
      <c r="B95" s="342"/>
      <c r="C95" s="342"/>
      <c r="F95" s="343"/>
      <c r="G95" s="372"/>
      <c r="I95" s="362"/>
    </row>
    <row r="96" spans="1:9" ht="15" customHeight="1">
      <c r="F96" s="343"/>
      <c r="G96" s="343"/>
      <c r="I96" s="362"/>
    </row>
    <row r="97" spans="1:9" ht="12.75">
      <c r="C97" s="342" t="s">
        <v>2194</v>
      </c>
      <c r="F97" s="343"/>
      <c r="G97" s="343"/>
      <c r="I97" s="362"/>
    </row>
    <row r="98" spans="1:9" ht="12.75">
      <c r="A98" s="344" t="s">
        <v>2117</v>
      </c>
      <c r="B98" s="345" t="s">
        <v>2118</v>
      </c>
      <c r="C98" s="345" t="s">
        <v>2101</v>
      </c>
      <c r="D98" s="345" t="s">
        <v>2119</v>
      </c>
      <c r="E98" s="345" t="s">
        <v>2120</v>
      </c>
      <c r="F98" s="363" t="s">
        <v>2121</v>
      </c>
      <c r="G98" s="346" t="s">
        <v>2122</v>
      </c>
      <c r="I98" s="362"/>
    </row>
    <row r="99" spans="1:9" ht="12.75">
      <c r="A99" s="364">
        <v>1</v>
      </c>
      <c r="B99" s="365"/>
      <c r="C99" s="366" t="s">
        <v>2195</v>
      </c>
      <c r="D99" s="367" t="s">
        <v>2125</v>
      </c>
      <c r="E99" s="365">
        <v>50</v>
      </c>
      <c r="F99" s="368"/>
      <c r="G99" s="369">
        <f>ROUND(E99*F99,2)</f>
        <v>0</v>
      </c>
      <c r="I99" s="362"/>
    </row>
    <row r="100" spans="1:9" ht="12.75">
      <c r="A100" s="364">
        <v>2</v>
      </c>
      <c r="B100" s="365"/>
      <c r="C100" s="366" t="s">
        <v>2196</v>
      </c>
      <c r="D100" s="367" t="s">
        <v>340</v>
      </c>
      <c r="E100" s="365">
        <v>620</v>
      </c>
      <c r="F100" s="368"/>
      <c r="G100" s="369">
        <f>ROUND(E100*F100,2)</f>
        <v>0</v>
      </c>
      <c r="I100" s="362"/>
    </row>
    <row r="101" spans="1:9" ht="12.75">
      <c r="A101" s="364">
        <v>3</v>
      </c>
      <c r="B101" s="365"/>
      <c r="C101" s="366" t="s">
        <v>2197</v>
      </c>
      <c r="D101" s="367" t="s">
        <v>340</v>
      </c>
      <c r="E101" s="365">
        <v>80</v>
      </c>
      <c r="F101" s="368"/>
      <c r="G101" s="369">
        <f>ROUND(E101*F101,2)</f>
        <v>0</v>
      </c>
      <c r="I101" s="362"/>
    </row>
    <row r="102" spans="1:9" ht="12.75">
      <c r="A102" s="364">
        <v>4</v>
      </c>
      <c r="B102" s="365"/>
      <c r="C102" s="366" t="s">
        <v>2198</v>
      </c>
      <c r="D102" s="367" t="s">
        <v>340</v>
      </c>
      <c r="E102" s="365">
        <v>30</v>
      </c>
      <c r="F102" s="368"/>
      <c r="G102" s="369">
        <f>ROUND(E102*F102,2)</f>
        <v>0</v>
      </c>
      <c r="I102" s="362"/>
    </row>
    <row r="103" spans="1:9" ht="12.75">
      <c r="A103" s="354"/>
      <c r="B103" s="355" t="s">
        <v>2128</v>
      </c>
      <c r="C103" s="355" t="s">
        <v>2199</v>
      </c>
      <c r="D103" s="356"/>
      <c r="E103" s="356"/>
      <c r="F103" s="370"/>
      <c r="G103" s="371">
        <f>SUM(G99:G102)</f>
        <v>0</v>
      </c>
      <c r="I103" s="362"/>
    </row>
    <row r="104" spans="1:9" ht="15" customHeight="1">
      <c r="F104" s="343"/>
      <c r="G104" s="343"/>
      <c r="I104" s="362"/>
    </row>
    <row r="105" spans="1:9" ht="15" customHeight="1">
      <c r="F105" s="343"/>
      <c r="G105" s="343"/>
      <c r="I105" s="362"/>
    </row>
    <row r="106" spans="1:9" ht="15" customHeight="1">
      <c r="F106" s="343"/>
      <c r="G106" s="343"/>
      <c r="I106" s="362"/>
    </row>
    <row r="107" spans="1:9" ht="12.75">
      <c r="C107" s="342" t="s">
        <v>2200</v>
      </c>
      <c r="F107" s="343"/>
      <c r="G107" s="343"/>
      <c r="I107" s="362"/>
    </row>
    <row r="108" spans="1:9" ht="12.75">
      <c r="A108" s="344" t="s">
        <v>2117</v>
      </c>
      <c r="B108" s="345" t="s">
        <v>2118</v>
      </c>
      <c r="C108" s="345" t="s">
        <v>2101</v>
      </c>
      <c r="D108" s="345" t="s">
        <v>2119</v>
      </c>
      <c r="E108" s="345" t="s">
        <v>2120</v>
      </c>
      <c r="F108" s="363" t="s">
        <v>2121</v>
      </c>
      <c r="G108" s="346" t="s">
        <v>2122</v>
      </c>
      <c r="I108" s="362"/>
    </row>
    <row r="109" spans="1:9" ht="12.75">
      <c r="A109" s="364">
        <v>1</v>
      </c>
      <c r="B109" s="365" t="s">
        <v>2201</v>
      </c>
      <c r="C109" s="366" t="s">
        <v>2202</v>
      </c>
      <c r="D109" s="367" t="s">
        <v>2125</v>
      </c>
      <c r="E109" s="365">
        <v>1</v>
      </c>
      <c r="F109" s="368"/>
      <c r="G109" s="369">
        <f>ROUND(E109*F109,2)</f>
        <v>0</v>
      </c>
      <c r="I109" s="362"/>
    </row>
    <row r="110" spans="1:9" ht="12.75">
      <c r="A110" s="364">
        <v>2</v>
      </c>
      <c r="B110" s="365" t="s">
        <v>2203</v>
      </c>
      <c r="C110" s="366" t="s">
        <v>2204</v>
      </c>
      <c r="D110" s="367" t="s">
        <v>2125</v>
      </c>
      <c r="E110" s="365">
        <v>1</v>
      </c>
      <c r="F110" s="368"/>
      <c r="G110" s="369">
        <f t="shared" ref="G110:G115" si="3">ROUND(E110*F110,2)</f>
        <v>0</v>
      </c>
      <c r="I110" s="362"/>
    </row>
    <row r="111" spans="1:9" ht="12.75">
      <c r="A111" s="364">
        <v>3</v>
      </c>
      <c r="B111" s="365" t="s">
        <v>2203</v>
      </c>
      <c r="C111" s="366" t="s">
        <v>2205</v>
      </c>
      <c r="D111" s="367" t="s">
        <v>2125</v>
      </c>
      <c r="E111" s="365">
        <v>1</v>
      </c>
      <c r="F111" s="368"/>
      <c r="G111" s="369">
        <f t="shared" si="3"/>
        <v>0</v>
      </c>
      <c r="I111" s="362"/>
    </row>
    <row r="112" spans="1:9" ht="12.75">
      <c r="A112" s="364">
        <v>4</v>
      </c>
      <c r="B112" s="365" t="s">
        <v>2203</v>
      </c>
      <c r="C112" s="366" t="s">
        <v>2206</v>
      </c>
      <c r="D112" s="367" t="s">
        <v>2125</v>
      </c>
      <c r="E112" s="365">
        <v>1</v>
      </c>
      <c r="F112" s="368"/>
      <c r="G112" s="369">
        <f t="shared" si="3"/>
        <v>0</v>
      </c>
      <c r="I112" s="362"/>
    </row>
    <row r="113" spans="1:9" ht="12.75">
      <c r="A113" s="364">
        <v>5</v>
      </c>
      <c r="B113" s="365" t="s">
        <v>2203</v>
      </c>
      <c r="C113" s="377" t="s">
        <v>2207</v>
      </c>
      <c r="D113" s="367" t="s">
        <v>2125</v>
      </c>
      <c r="E113" s="365">
        <v>1</v>
      </c>
      <c r="F113" s="368"/>
      <c r="G113" s="369">
        <f t="shared" si="3"/>
        <v>0</v>
      </c>
      <c r="I113" s="362"/>
    </row>
    <row r="114" spans="1:9" ht="12.75">
      <c r="A114" s="364">
        <v>9</v>
      </c>
      <c r="B114" s="365" t="s">
        <v>2203</v>
      </c>
      <c r="C114" s="366" t="s">
        <v>2208</v>
      </c>
      <c r="D114" s="367" t="s">
        <v>2125</v>
      </c>
      <c r="E114" s="365">
        <v>1</v>
      </c>
      <c r="F114" s="368"/>
      <c r="G114" s="369">
        <f t="shared" si="3"/>
        <v>0</v>
      </c>
      <c r="I114" s="362"/>
    </row>
    <row r="115" spans="1:9" ht="12.75">
      <c r="A115" s="364">
        <v>10</v>
      </c>
      <c r="B115" s="365" t="s">
        <v>2203</v>
      </c>
      <c r="C115" s="366" t="s">
        <v>2209</v>
      </c>
      <c r="D115" s="367" t="s">
        <v>502</v>
      </c>
      <c r="E115" s="365">
        <v>1</v>
      </c>
      <c r="F115" s="368"/>
      <c r="G115" s="369">
        <f t="shared" si="3"/>
        <v>0</v>
      </c>
      <c r="I115" s="362"/>
    </row>
    <row r="116" spans="1:9" ht="12.75">
      <c r="A116" s="354"/>
      <c r="B116" s="355" t="s">
        <v>2128</v>
      </c>
      <c r="C116" s="355" t="s">
        <v>2199</v>
      </c>
      <c r="D116" s="356"/>
      <c r="E116" s="356"/>
      <c r="F116" s="370"/>
      <c r="G116" s="371">
        <f>SUM(G109:G115)</f>
        <v>0</v>
      </c>
      <c r="I116" s="362"/>
    </row>
    <row r="117" spans="1:9" ht="15" customHeight="1">
      <c r="I117" s="362"/>
    </row>
    <row r="118" spans="1:9" ht="15" customHeight="1">
      <c r="I118" s="362"/>
    </row>
    <row r="119" spans="1:9" ht="15" customHeight="1">
      <c r="I119" s="362"/>
    </row>
    <row r="120" spans="1:9" ht="15" customHeight="1">
      <c r="I120" s="362"/>
    </row>
    <row r="121" spans="1:9" ht="15" customHeight="1">
      <c r="I121" s="362"/>
    </row>
  </sheetData>
  <mergeCells count="1">
    <mergeCell ref="C29:E29"/>
  </mergeCells>
  <pageMargins left="0.7" right="0.7" top="0.78740157499999996" bottom="0.78740157499999996" header="0.3" footer="0.3"/>
  <pageSetup paperSize="9" scale="73" fitToHeight="0" orientation="portrait" r:id="rId1"/>
  <headerFooter alignWithMargins="0">
    <oddHeader>&amp;R &amp;F</oddHead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0"/>
    </row>
    <row r="4" spans="1:8" s="1" customFormat="1" ht="24.95" customHeight="1">
      <c r="B4" s="20"/>
      <c r="C4" s="113" t="s">
        <v>2056</v>
      </c>
      <c r="H4" s="20"/>
    </row>
    <row r="5" spans="1:8" s="1" customFormat="1" ht="12" customHeight="1">
      <c r="B5" s="20"/>
      <c r="C5" s="272" t="s">
        <v>13</v>
      </c>
      <c r="D5" s="333" t="s">
        <v>14</v>
      </c>
      <c r="E5" s="312"/>
      <c r="F5" s="312"/>
      <c r="H5" s="20"/>
    </row>
    <row r="6" spans="1:8" s="1" customFormat="1" ht="36.950000000000003" customHeight="1">
      <c r="B6" s="20"/>
      <c r="C6" s="273" t="s">
        <v>16</v>
      </c>
      <c r="D6" s="337" t="s">
        <v>17</v>
      </c>
      <c r="E6" s="312"/>
      <c r="F6" s="312"/>
      <c r="H6" s="20"/>
    </row>
    <row r="7" spans="1:8" s="1" customFormat="1" ht="16.5" customHeight="1">
      <c r="B7" s="20"/>
      <c r="C7" s="115" t="s">
        <v>22</v>
      </c>
      <c r="D7" s="119" t="str">
        <f>'Rekapitulace stavby'!AN8</f>
        <v>16. 8. 2021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6"/>
      <c r="B9" s="274"/>
      <c r="C9" s="275" t="s">
        <v>57</v>
      </c>
      <c r="D9" s="276" t="s">
        <v>58</v>
      </c>
      <c r="E9" s="276" t="s">
        <v>171</v>
      </c>
      <c r="F9" s="277" t="s">
        <v>2057</v>
      </c>
      <c r="G9" s="176"/>
      <c r="H9" s="274"/>
    </row>
    <row r="10" spans="1:8" s="2" customFormat="1" ht="26.45" customHeight="1">
      <c r="A10" s="34"/>
      <c r="B10" s="39"/>
      <c r="C10" s="278" t="s">
        <v>2058</v>
      </c>
      <c r="D10" s="278" t="s">
        <v>82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9" t="s">
        <v>2059</v>
      </c>
      <c r="D11" s="280" t="s">
        <v>2059</v>
      </c>
      <c r="E11" s="281" t="s">
        <v>1</v>
      </c>
      <c r="F11" s="282">
        <v>9.1999999999999993</v>
      </c>
      <c r="G11" s="34"/>
      <c r="H11" s="39"/>
    </row>
    <row r="12" spans="1:8" s="2" customFormat="1" ht="16.899999999999999" customHeight="1">
      <c r="A12" s="34"/>
      <c r="B12" s="39"/>
      <c r="C12" s="283" t="s">
        <v>2059</v>
      </c>
      <c r="D12" s="283" t="s">
        <v>2060</v>
      </c>
      <c r="E12" s="17" t="s">
        <v>1</v>
      </c>
      <c r="F12" s="284">
        <v>9.1999999999999993</v>
      </c>
      <c r="G12" s="34"/>
      <c r="H12" s="39"/>
    </row>
    <row r="13" spans="1:8" s="2" customFormat="1" ht="16.899999999999999" customHeight="1">
      <c r="A13" s="34"/>
      <c r="B13" s="39"/>
      <c r="C13" s="279" t="s">
        <v>140</v>
      </c>
      <c r="D13" s="280" t="s">
        <v>140</v>
      </c>
      <c r="E13" s="281" t="s">
        <v>1</v>
      </c>
      <c r="F13" s="282">
        <v>57.357999999999997</v>
      </c>
      <c r="G13" s="34"/>
      <c r="H13" s="39"/>
    </row>
    <row r="14" spans="1:8" s="2" customFormat="1" ht="16.899999999999999" customHeight="1">
      <c r="A14" s="34"/>
      <c r="B14" s="39"/>
      <c r="C14" s="283" t="s">
        <v>140</v>
      </c>
      <c r="D14" s="283" t="s">
        <v>330</v>
      </c>
      <c r="E14" s="17" t="s">
        <v>1</v>
      </c>
      <c r="F14" s="284">
        <v>57.357999999999997</v>
      </c>
      <c r="G14" s="34"/>
      <c r="H14" s="39"/>
    </row>
    <row r="15" spans="1:8" s="2" customFormat="1" ht="16.899999999999999" customHeight="1">
      <c r="A15" s="34"/>
      <c r="B15" s="39"/>
      <c r="C15" s="285" t="s">
        <v>2061</v>
      </c>
      <c r="D15" s="34"/>
      <c r="E15" s="34"/>
      <c r="F15" s="34"/>
      <c r="G15" s="34"/>
      <c r="H15" s="39"/>
    </row>
    <row r="16" spans="1:8" s="2" customFormat="1" ht="16.899999999999999" customHeight="1">
      <c r="A16" s="34"/>
      <c r="B16" s="39"/>
      <c r="C16" s="283" t="s">
        <v>361</v>
      </c>
      <c r="D16" s="283" t="s">
        <v>362</v>
      </c>
      <c r="E16" s="17" t="s">
        <v>190</v>
      </c>
      <c r="F16" s="284">
        <v>57.357999999999997</v>
      </c>
      <c r="G16" s="34"/>
      <c r="H16" s="39"/>
    </row>
    <row r="17" spans="1:8" s="2" customFormat="1" ht="22.5">
      <c r="A17" s="34"/>
      <c r="B17" s="39"/>
      <c r="C17" s="283" t="s">
        <v>365</v>
      </c>
      <c r="D17" s="283" t="s">
        <v>366</v>
      </c>
      <c r="E17" s="17" t="s">
        <v>190</v>
      </c>
      <c r="F17" s="284">
        <v>57.357999999999997</v>
      </c>
      <c r="G17" s="34"/>
      <c r="H17" s="39"/>
    </row>
    <row r="18" spans="1:8" s="2" customFormat="1" ht="16.899999999999999" customHeight="1">
      <c r="A18" s="34"/>
      <c r="B18" s="39"/>
      <c r="C18" s="279" t="s">
        <v>2062</v>
      </c>
      <c r="D18" s="280" t="s">
        <v>2062</v>
      </c>
      <c r="E18" s="281" t="s">
        <v>1</v>
      </c>
      <c r="F18" s="282">
        <v>42.01</v>
      </c>
      <c r="G18" s="34"/>
      <c r="H18" s="39"/>
    </row>
    <row r="19" spans="1:8" s="2" customFormat="1" ht="16.899999999999999" customHeight="1">
      <c r="A19" s="34"/>
      <c r="B19" s="39"/>
      <c r="C19" s="279" t="s">
        <v>2063</v>
      </c>
      <c r="D19" s="280" t="s">
        <v>2063</v>
      </c>
      <c r="E19" s="281" t="s">
        <v>1</v>
      </c>
      <c r="F19" s="282">
        <v>54.88</v>
      </c>
      <c r="G19" s="34"/>
      <c r="H19" s="39"/>
    </row>
    <row r="20" spans="1:8" s="2" customFormat="1" ht="16.899999999999999" customHeight="1">
      <c r="A20" s="34"/>
      <c r="B20" s="39"/>
      <c r="C20" s="279" t="s">
        <v>272</v>
      </c>
      <c r="D20" s="280" t="s">
        <v>2064</v>
      </c>
      <c r="E20" s="281" t="s">
        <v>1</v>
      </c>
      <c r="F20" s="282">
        <v>30.4</v>
      </c>
      <c r="G20" s="34"/>
      <c r="H20" s="39"/>
    </row>
    <row r="21" spans="1:8" s="2" customFormat="1" ht="16.899999999999999" customHeight="1">
      <c r="A21" s="34"/>
      <c r="B21" s="39"/>
      <c r="C21" s="283" t="s">
        <v>272</v>
      </c>
      <c r="D21" s="283" t="s">
        <v>273</v>
      </c>
      <c r="E21" s="17" t="s">
        <v>1</v>
      </c>
      <c r="F21" s="284">
        <v>30.4</v>
      </c>
      <c r="G21" s="34"/>
      <c r="H21" s="39"/>
    </row>
    <row r="22" spans="1:8" s="2" customFormat="1" ht="16.899999999999999" customHeight="1">
      <c r="A22" s="34"/>
      <c r="B22" s="39"/>
      <c r="C22" s="279" t="s">
        <v>146</v>
      </c>
      <c r="D22" s="280" t="s">
        <v>1</v>
      </c>
      <c r="E22" s="281" t="s">
        <v>1</v>
      </c>
      <c r="F22" s="282">
        <v>41.78</v>
      </c>
      <c r="G22" s="34"/>
      <c r="H22" s="39"/>
    </row>
    <row r="23" spans="1:8" s="2" customFormat="1" ht="16.899999999999999" customHeight="1">
      <c r="A23" s="34"/>
      <c r="B23" s="39"/>
      <c r="C23" s="283" t="s">
        <v>146</v>
      </c>
      <c r="D23" s="283" t="s">
        <v>206</v>
      </c>
      <c r="E23" s="17" t="s">
        <v>1</v>
      </c>
      <c r="F23" s="284">
        <v>41.78</v>
      </c>
      <c r="G23" s="34"/>
      <c r="H23" s="39"/>
    </row>
    <row r="24" spans="1:8" s="2" customFormat="1" ht="16.899999999999999" customHeight="1">
      <c r="A24" s="34"/>
      <c r="B24" s="39"/>
      <c r="C24" s="285" t="s">
        <v>2061</v>
      </c>
      <c r="D24" s="34"/>
      <c r="E24" s="34"/>
      <c r="F24" s="34"/>
      <c r="G24" s="34"/>
      <c r="H24" s="39"/>
    </row>
    <row r="25" spans="1:8" s="2" customFormat="1" ht="16.899999999999999" customHeight="1">
      <c r="A25" s="34"/>
      <c r="B25" s="39"/>
      <c r="C25" s="283" t="s">
        <v>203</v>
      </c>
      <c r="D25" s="283" t="s">
        <v>204</v>
      </c>
      <c r="E25" s="17" t="s">
        <v>190</v>
      </c>
      <c r="F25" s="284">
        <v>41.78</v>
      </c>
      <c r="G25" s="34"/>
      <c r="H25" s="39"/>
    </row>
    <row r="26" spans="1:8" s="2" customFormat="1" ht="16.899999999999999" customHeight="1">
      <c r="A26" s="34"/>
      <c r="B26" s="39"/>
      <c r="C26" s="283" t="s">
        <v>327</v>
      </c>
      <c r="D26" s="283" t="s">
        <v>328</v>
      </c>
      <c r="E26" s="17" t="s">
        <v>190</v>
      </c>
      <c r="F26" s="284">
        <v>57.357999999999997</v>
      </c>
      <c r="G26" s="34"/>
      <c r="H26" s="39"/>
    </row>
    <row r="27" spans="1:8" s="2" customFormat="1" ht="16.899999999999999" customHeight="1">
      <c r="A27" s="34"/>
      <c r="B27" s="39"/>
      <c r="C27" s="283" t="s">
        <v>361</v>
      </c>
      <c r="D27" s="283" t="s">
        <v>362</v>
      </c>
      <c r="E27" s="17" t="s">
        <v>190</v>
      </c>
      <c r="F27" s="284">
        <v>57.357999999999997</v>
      </c>
      <c r="G27" s="34"/>
      <c r="H27" s="39"/>
    </row>
    <row r="28" spans="1:8" s="2" customFormat="1" ht="16.899999999999999" customHeight="1">
      <c r="A28" s="34"/>
      <c r="B28" s="39"/>
      <c r="C28" s="279" t="s">
        <v>143</v>
      </c>
      <c r="D28" s="280" t="s">
        <v>144</v>
      </c>
      <c r="E28" s="281" t="s">
        <v>1</v>
      </c>
      <c r="F28" s="282">
        <v>4.62</v>
      </c>
      <c r="G28" s="34"/>
      <c r="H28" s="39"/>
    </row>
    <row r="29" spans="1:8" s="2" customFormat="1" ht="16.899999999999999" customHeight="1">
      <c r="A29" s="34"/>
      <c r="B29" s="39"/>
      <c r="C29" s="283" t="s">
        <v>143</v>
      </c>
      <c r="D29" s="283" t="s">
        <v>356</v>
      </c>
      <c r="E29" s="17" t="s">
        <v>1</v>
      </c>
      <c r="F29" s="284">
        <v>4.62</v>
      </c>
      <c r="G29" s="34"/>
      <c r="H29" s="39"/>
    </row>
    <row r="30" spans="1:8" s="2" customFormat="1" ht="16.899999999999999" customHeight="1">
      <c r="A30" s="34"/>
      <c r="B30" s="39"/>
      <c r="C30" s="285" t="s">
        <v>2061</v>
      </c>
      <c r="D30" s="34"/>
      <c r="E30" s="34"/>
      <c r="F30" s="34"/>
      <c r="G30" s="34"/>
      <c r="H30" s="39"/>
    </row>
    <row r="31" spans="1:8" s="2" customFormat="1" ht="16.899999999999999" customHeight="1">
      <c r="A31" s="34"/>
      <c r="B31" s="39"/>
      <c r="C31" s="283" t="s">
        <v>353</v>
      </c>
      <c r="D31" s="283" t="s">
        <v>354</v>
      </c>
      <c r="E31" s="17" t="s">
        <v>190</v>
      </c>
      <c r="F31" s="284">
        <v>4.62</v>
      </c>
      <c r="G31" s="34"/>
      <c r="H31" s="39"/>
    </row>
    <row r="32" spans="1:8" s="2" customFormat="1" ht="16.899999999999999" customHeight="1">
      <c r="A32" s="34"/>
      <c r="B32" s="39"/>
      <c r="C32" s="283" t="s">
        <v>203</v>
      </c>
      <c r="D32" s="283" t="s">
        <v>204</v>
      </c>
      <c r="E32" s="17" t="s">
        <v>190</v>
      </c>
      <c r="F32" s="284">
        <v>41.78</v>
      </c>
      <c r="G32" s="34"/>
      <c r="H32" s="39"/>
    </row>
    <row r="33" spans="1:8" s="2" customFormat="1" ht="16.899999999999999" customHeight="1">
      <c r="A33" s="34"/>
      <c r="B33" s="39"/>
      <c r="C33" s="283" t="s">
        <v>216</v>
      </c>
      <c r="D33" s="283" t="s">
        <v>217</v>
      </c>
      <c r="E33" s="17" t="s">
        <v>190</v>
      </c>
      <c r="F33" s="284">
        <v>4.62</v>
      </c>
      <c r="G33" s="34"/>
      <c r="H33" s="39"/>
    </row>
    <row r="34" spans="1:8" s="2" customFormat="1" ht="16.899999999999999" customHeight="1">
      <c r="A34" s="34"/>
      <c r="B34" s="39"/>
      <c r="C34" s="279" t="s">
        <v>137</v>
      </c>
      <c r="D34" s="280" t="s">
        <v>138</v>
      </c>
      <c r="E34" s="281" t="s">
        <v>1</v>
      </c>
      <c r="F34" s="282">
        <v>15.577999999999999</v>
      </c>
      <c r="G34" s="34"/>
      <c r="H34" s="39"/>
    </row>
    <row r="35" spans="1:8" s="2" customFormat="1" ht="16.899999999999999" customHeight="1">
      <c r="A35" s="34"/>
      <c r="B35" s="39"/>
      <c r="C35" s="283" t="s">
        <v>137</v>
      </c>
      <c r="D35" s="283" t="s">
        <v>214</v>
      </c>
      <c r="E35" s="17" t="s">
        <v>1</v>
      </c>
      <c r="F35" s="284">
        <v>15.577999999999999</v>
      </c>
      <c r="G35" s="34"/>
      <c r="H35" s="39"/>
    </row>
    <row r="36" spans="1:8" s="2" customFormat="1" ht="16.899999999999999" customHeight="1">
      <c r="A36" s="34"/>
      <c r="B36" s="39"/>
      <c r="C36" s="285" t="s">
        <v>2061</v>
      </c>
      <c r="D36" s="34"/>
      <c r="E36" s="34"/>
      <c r="F36" s="34"/>
      <c r="G36" s="34"/>
      <c r="H36" s="39"/>
    </row>
    <row r="37" spans="1:8" s="2" customFormat="1" ht="16.899999999999999" customHeight="1">
      <c r="A37" s="34"/>
      <c r="B37" s="39"/>
      <c r="C37" s="283" t="s">
        <v>211</v>
      </c>
      <c r="D37" s="283" t="s">
        <v>212</v>
      </c>
      <c r="E37" s="17" t="s">
        <v>190</v>
      </c>
      <c r="F37" s="284">
        <v>15.577999999999999</v>
      </c>
      <c r="G37" s="34"/>
      <c r="H37" s="39"/>
    </row>
    <row r="38" spans="1:8" s="2" customFormat="1" ht="16.899999999999999" customHeight="1">
      <c r="A38" s="34"/>
      <c r="B38" s="39"/>
      <c r="C38" s="283" t="s">
        <v>195</v>
      </c>
      <c r="D38" s="283" t="s">
        <v>196</v>
      </c>
      <c r="E38" s="17" t="s">
        <v>190</v>
      </c>
      <c r="F38" s="284">
        <v>15.577999999999999</v>
      </c>
      <c r="G38" s="34"/>
      <c r="H38" s="39"/>
    </row>
    <row r="39" spans="1:8" s="2" customFormat="1" ht="16.899999999999999" customHeight="1">
      <c r="A39" s="34"/>
      <c r="B39" s="39"/>
      <c r="C39" s="283" t="s">
        <v>327</v>
      </c>
      <c r="D39" s="283" t="s">
        <v>328</v>
      </c>
      <c r="E39" s="17" t="s">
        <v>190</v>
      </c>
      <c r="F39" s="284">
        <v>57.357999999999997</v>
      </c>
      <c r="G39" s="34"/>
      <c r="H39" s="39"/>
    </row>
    <row r="40" spans="1:8" s="2" customFormat="1" ht="16.899999999999999" customHeight="1">
      <c r="A40" s="34"/>
      <c r="B40" s="39"/>
      <c r="C40" s="283" t="s">
        <v>344</v>
      </c>
      <c r="D40" s="283" t="s">
        <v>345</v>
      </c>
      <c r="E40" s="17" t="s">
        <v>190</v>
      </c>
      <c r="F40" s="284">
        <v>15.577999999999999</v>
      </c>
      <c r="G40" s="34"/>
      <c r="H40" s="39"/>
    </row>
    <row r="41" spans="1:8" s="2" customFormat="1" ht="16.899999999999999" customHeight="1">
      <c r="A41" s="34"/>
      <c r="B41" s="39"/>
      <c r="C41" s="283" t="s">
        <v>361</v>
      </c>
      <c r="D41" s="283" t="s">
        <v>362</v>
      </c>
      <c r="E41" s="17" t="s">
        <v>190</v>
      </c>
      <c r="F41" s="284">
        <v>57.357999999999997</v>
      </c>
      <c r="G41" s="34"/>
      <c r="H41" s="39"/>
    </row>
    <row r="42" spans="1:8" s="2" customFormat="1" ht="22.5">
      <c r="A42" s="34"/>
      <c r="B42" s="39"/>
      <c r="C42" s="283" t="s">
        <v>230</v>
      </c>
      <c r="D42" s="283" t="s">
        <v>231</v>
      </c>
      <c r="E42" s="17" t="s">
        <v>190</v>
      </c>
      <c r="F42" s="284">
        <v>15.577999999999999</v>
      </c>
      <c r="G42" s="34"/>
      <c r="H42" s="39"/>
    </row>
    <row r="43" spans="1:8" s="2" customFormat="1" ht="16.899999999999999" customHeight="1">
      <c r="A43" s="34"/>
      <c r="B43" s="39"/>
      <c r="C43" s="283" t="s">
        <v>233</v>
      </c>
      <c r="D43" s="283" t="s">
        <v>234</v>
      </c>
      <c r="E43" s="17" t="s">
        <v>190</v>
      </c>
      <c r="F43" s="284">
        <v>15.577999999999999</v>
      </c>
      <c r="G43" s="34"/>
      <c r="H43" s="39"/>
    </row>
    <row r="44" spans="1:8" s="2" customFormat="1" ht="16.899999999999999" customHeight="1">
      <c r="A44" s="34"/>
      <c r="B44" s="39"/>
      <c r="C44" s="279" t="s">
        <v>2065</v>
      </c>
      <c r="D44" s="280" t="s">
        <v>2066</v>
      </c>
      <c r="E44" s="281" t="s">
        <v>1</v>
      </c>
      <c r="F44" s="282">
        <v>2.33</v>
      </c>
      <c r="G44" s="34"/>
      <c r="H44" s="39"/>
    </row>
    <row r="45" spans="1:8" s="2" customFormat="1" ht="16.899999999999999" customHeight="1">
      <c r="A45" s="34"/>
      <c r="B45" s="39"/>
      <c r="C45" s="283" t="s">
        <v>2065</v>
      </c>
      <c r="D45" s="283" t="s">
        <v>2067</v>
      </c>
      <c r="E45" s="17" t="s">
        <v>1</v>
      </c>
      <c r="F45" s="284">
        <v>2.33</v>
      </c>
      <c r="G45" s="34"/>
      <c r="H45" s="39"/>
    </row>
    <row r="46" spans="1:8" s="2" customFormat="1" ht="16.899999999999999" customHeight="1">
      <c r="A46" s="34"/>
      <c r="B46" s="39"/>
      <c r="C46" s="279" t="s">
        <v>2068</v>
      </c>
      <c r="D46" s="280" t="s">
        <v>2069</v>
      </c>
      <c r="E46" s="281" t="s">
        <v>1</v>
      </c>
      <c r="F46" s="282">
        <v>48</v>
      </c>
      <c r="G46" s="34"/>
      <c r="H46" s="39"/>
    </row>
    <row r="47" spans="1:8" s="2" customFormat="1" ht="16.899999999999999" customHeight="1">
      <c r="A47" s="34"/>
      <c r="B47" s="39"/>
      <c r="C47" s="279" t="s">
        <v>2070</v>
      </c>
      <c r="D47" s="280" t="s">
        <v>2068</v>
      </c>
      <c r="E47" s="281" t="s">
        <v>1</v>
      </c>
      <c r="F47" s="282">
        <v>78.83</v>
      </c>
      <c r="G47" s="34"/>
      <c r="H47" s="39"/>
    </row>
    <row r="48" spans="1:8" s="2" customFormat="1" ht="16.899999999999999" customHeight="1">
      <c r="A48" s="34"/>
      <c r="B48" s="39"/>
      <c r="C48" s="279" t="s">
        <v>2071</v>
      </c>
      <c r="D48" s="280" t="s">
        <v>2071</v>
      </c>
      <c r="E48" s="281" t="s">
        <v>1</v>
      </c>
      <c r="F48" s="282">
        <v>28.26</v>
      </c>
      <c r="G48" s="34"/>
      <c r="H48" s="39"/>
    </row>
    <row r="49" spans="1:8" s="2" customFormat="1" ht="16.899999999999999" customHeight="1">
      <c r="A49" s="34"/>
      <c r="B49" s="39"/>
      <c r="C49" s="279" t="s">
        <v>149</v>
      </c>
      <c r="D49" s="280" t="s">
        <v>150</v>
      </c>
      <c r="E49" s="281" t="s">
        <v>1</v>
      </c>
      <c r="F49" s="282">
        <v>4.0199999999999996</v>
      </c>
      <c r="G49" s="34"/>
      <c r="H49" s="39"/>
    </row>
    <row r="50" spans="1:8" s="2" customFormat="1" ht="16.899999999999999" customHeight="1">
      <c r="A50" s="34"/>
      <c r="B50" s="39"/>
      <c r="C50" s="283" t="s">
        <v>149</v>
      </c>
      <c r="D50" s="283" t="s">
        <v>194</v>
      </c>
      <c r="E50" s="17" t="s">
        <v>1</v>
      </c>
      <c r="F50" s="284">
        <v>4.0199999999999996</v>
      </c>
      <c r="G50" s="34"/>
      <c r="H50" s="39"/>
    </row>
    <row r="51" spans="1:8" s="2" customFormat="1" ht="16.899999999999999" customHeight="1">
      <c r="A51" s="34"/>
      <c r="B51" s="39"/>
      <c r="C51" s="285" t="s">
        <v>2061</v>
      </c>
      <c r="D51" s="34"/>
      <c r="E51" s="34"/>
      <c r="F51" s="34"/>
      <c r="G51" s="34"/>
      <c r="H51" s="39"/>
    </row>
    <row r="52" spans="1:8" s="2" customFormat="1" ht="16.899999999999999" customHeight="1">
      <c r="A52" s="34"/>
      <c r="B52" s="39"/>
      <c r="C52" s="283" t="s">
        <v>188</v>
      </c>
      <c r="D52" s="283" t="s">
        <v>189</v>
      </c>
      <c r="E52" s="17" t="s">
        <v>190</v>
      </c>
      <c r="F52" s="284">
        <v>4.0199999999999996</v>
      </c>
      <c r="G52" s="34"/>
      <c r="H52" s="39"/>
    </row>
    <row r="53" spans="1:8" s="2" customFormat="1" ht="16.899999999999999" customHeight="1">
      <c r="A53" s="34"/>
      <c r="B53" s="39"/>
      <c r="C53" s="283" t="s">
        <v>332</v>
      </c>
      <c r="D53" s="283" t="s">
        <v>333</v>
      </c>
      <c r="E53" s="17" t="s">
        <v>190</v>
      </c>
      <c r="F53" s="284">
        <v>4.0199999999999996</v>
      </c>
      <c r="G53" s="34"/>
      <c r="H53" s="39"/>
    </row>
    <row r="54" spans="1:8" s="2" customFormat="1" ht="16.899999999999999" customHeight="1">
      <c r="A54" s="34"/>
      <c r="B54" s="39"/>
      <c r="C54" s="279" t="s">
        <v>2072</v>
      </c>
      <c r="D54" s="280" t="s">
        <v>2072</v>
      </c>
      <c r="E54" s="281" t="s">
        <v>1</v>
      </c>
      <c r="F54" s="282">
        <v>10.119999999999999</v>
      </c>
      <c r="G54" s="34"/>
      <c r="H54" s="39"/>
    </row>
    <row r="55" spans="1:8" s="2" customFormat="1" ht="16.899999999999999" customHeight="1">
      <c r="A55" s="34"/>
      <c r="B55" s="39"/>
      <c r="C55" s="283" t="s">
        <v>2072</v>
      </c>
      <c r="D55" s="283" t="s">
        <v>2073</v>
      </c>
      <c r="E55" s="17" t="s">
        <v>1</v>
      </c>
      <c r="F55" s="284">
        <v>10.119999999999999</v>
      </c>
      <c r="G55" s="34"/>
      <c r="H55" s="39"/>
    </row>
    <row r="56" spans="1:8" s="2" customFormat="1" ht="16.899999999999999" customHeight="1">
      <c r="A56" s="34"/>
      <c r="B56" s="39"/>
      <c r="C56" s="279" t="s">
        <v>412</v>
      </c>
      <c r="D56" s="280" t="s">
        <v>412</v>
      </c>
      <c r="E56" s="281" t="s">
        <v>1</v>
      </c>
      <c r="F56" s="282">
        <v>9</v>
      </c>
      <c r="G56" s="34"/>
      <c r="H56" s="39"/>
    </row>
    <row r="57" spans="1:8" s="2" customFormat="1" ht="16.899999999999999" customHeight="1">
      <c r="A57" s="34"/>
      <c r="B57" s="39"/>
      <c r="C57" s="283" t="s">
        <v>412</v>
      </c>
      <c r="D57" s="283" t="s">
        <v>813</v>
      </c>
      <c r="E57" s="17" t="s">
        <v>1</v>
      </c>
      <c r="F57" s="284">
        <v>9</v>
      </c>
      <c r="G57" s="34"/>
      <c r="H57" s="39"/>
    </row>
    <row r="58" spans="1:8" s="2" customFormat="1" ht="16.899999999999999" customHeight="1">
      <c r="A58" s="34"/>
      <c r="B58" s="39"/>
      <c r="C58" s="279" t="s">
        <v>148</v>
      </c>
      <c r="D58" s="280" t="s">
        <v>148</v>
      </c>
      <c r="E58" s="281" t="s">
        <v>1</v>
      </c>
      <c r="F58" s="282">
        <v>1</v>
      </c>
      <c r="G58" s="34"/>
      <c r="H58" s="39"/>
    </row>
    <row r="59" spans="1:8" s="2" customFormat="1" ht="16.899999999999999" customHeight="1">
      <c r="A59" s="34"/>
      <c r="B59" s="39"/>
      <c r="C59" s="283" t="s">
        <v>148</v>
      </c>
      <c r="D59" s="283" t="s">
        <v>84</v>
      </c>
      <c r="E59" s="17" t="s">
        <v>1</v>
      </c>
      <c r="F59" s="284">
        <v>1</v>
      </c>
      <c r="G59" s="34"/>
      <c r="H59" s="39"/>
    </row>
    <row r="60" spans="1:8" s="2" customFormat="1" ht="16.899999999999999" customHeight="1">
      <c r="A60" s="34"/>
      <c r="B60" s="39"/>
      <c r="C60" s="285" t="s">
        <v>2061</v>
      </c>
      <c r="D60" s="34"/>
      <c r="E60" s="34"/>
      <c r="F60" s="34"/>
      <c r="G60" s="34"/>
      <c r="H60" s="39"/>
    </row>
    <row r="61" spans="1:8" s="2" customFormat="1" ht="16.899999999999999" customHeight="1">
      <c r="A61" s="34"/>
      <c r="B61" s="39"/>
      <c r="C61" s="283" t="s">
        <v>275</v>
      </c>
      <c r="D61" s="283" t="s">
        <v>276</v>
      </c>
      <c r="E61" s="17" t="s">
        <v>222</v>
      </c>
      <c r="F61" s="284">
        <v>1</v>
      </c>
      <c r="G61" s="34"/>
      <c r="H61" s="39"/>
    </row>
    <row r="62" spans="1:8" s="2" customFormat="1" ht="16.899999999999999" customHeight="1">
      <c r="A62" s="34"/>
      <c r="B62" s="39"/>
      <c r="C62" s="283" t="s">
        <v>305</v>
      </c>
      <c r="D62" s="283" t="s">
        <v>306</v>
      </c>
      <c r="E62" s="17" t="s">
        <v>222</v>
      </c>
      <c r="F62" s="284">
        <v>1</v>
      </c>
      <c r="G62" s="34"/>
      <c r="H62" s="39"/>
    </row>
    <row r="63" spans="1:8" s="2" customFormat="1" ht="16.899999999999999" customHeight="1">
      <c r="A63" s="34"/>
      <c r="B63" s="39"/>
      <c r="C63" s="283" t="s">
        <v>283</v>
      </c>
      <c r="D63" s="283" t="s">
        <v>284</v>
      </c>
      <c r="E63" s="17" t="s">
        <v>285</v>
      </c>
      <c r="F63" s="284">
        <v>0.03</v>
      </c>
      <c r="G63" s="34"/>
      <c r="H63" s="39"/>
    </row>
    <row r="64" spans="1:8" s="2" customFormat="1" ht="16.899999999999999" customHeight="1">
      <c r="A64" s="34"/>
      <c r="B64" s="39"/>
      <c r="C64" s="283" t="s">
        <v>278</v>
      </c>
      <c r="D64" s="283" t="s">
        <v>279</v>
      </c>
      <c r="E64" s="17" t="s">
        <v>222</v>
      </c>
      <c r="F64" s="284">
        <v>1</v>
      </c>
      <c r="G64" s="34"/>
      <c r="H64" s="39"/>
    </row>
    <row r="65" spans="1:8" s="2" customFormat="1" ht="16.899999999999999" customHeight="1">
      <c r="A65" s="34"/>
      <c r="B65" s="39"/>
      <c r="C65" s="279" t="s">
        <v>2074</v>
      </c>
      <c r="D65" s="280" t="s">
        <v>2074</v>
      </c>
      <c r="E65" s="281" t="s">
        <v>1</v>
      </c>
      <c r="F65" s="282">
        <v>78.83</v>
      </c>
      <c r="G65" s="34"/>
      <c r="H65" s="39"/>
    </row>
    <row r="66" spans="1:8" s="2" customFormat="1" ht="26.45" customHeight="1">
      <c r="A66" s="34"/>
      <c r="B66" s="39"/>
      <c r="C66" s="278" t="s">
        <v>2075</v>
      </c>
      <c r="D66" s="278" t="s">
        <v>88</v>
      </c>
      <c r="E66" s="34"/>
      <c r="F66" s="34"/>
      <c r="G66" s="34"/>
      <c r="H66" s="39"/>
    </row>
    <row r="67" spans="1:8" s="2" customFormat="1" ht="16.899999999999999" customHeight="1">
      <c r="A67" s="34"/>
      <c r="B67" s="39"/>
      <c r="C67" s="279" t="s">
        <v>140</v>
      </c>
      <c r="D67" s="280" t="s">
        <v>140</v>
      </c>
      <c r="E67" s="281" t="s">
        <v>1</v>
      </c>
      <c r="F67" s="282">
        <v>24.007999999999999</v>
      </c>
      <c r="G67" s="34"/>
      <c r="H67" s="39"/>
    </row>
    <row r="68" spans="1:8" s="2" customFormat="1" ht="16.899999999999999" customHeight="1">
      <c r="A68" s="34"/>
      <c r="B68" s="39"/>
      <c r="C68" s="283" t="s">
        <v>140</v>
      </c>
      <c r="D68" s="283" t="s">
        <v>330</v>
      </c>
      <c r="E68" s="17" t="s">
        <v>1</v>
      </c>
      <c r="F68" s="284">
        <v>24.007999999999999</v>
      </c>
      <c r="G68" s="34"/>
      <c r="H68" s="39"/>
    </row>
    <row r="69" spans="1:8" s="2" customFormat="1" ht="16.899999999999999" customHeight="1">
      <c r="A69" s="34"/>
      <c r="B69" s="39"/>
      <c r="C69" s="285" t="s">
        <v>2061</v>
      </c>
      <c r="D69" s="34"/>
      <c r="E69" s="34"/>
      <c r="F69" s="34"/>
      <c r="G69" s="34"/>
      <c r="H69" s="39"/>
    </row>
    <row r="70" spans="1:8" s="2" customFormat="1" ht="16.899999999999999" customHeight="1">
      <c r="A70" s="34"/>
      <c r="B70" s="39"/>
      <c r="C70" s="283" t="s">
        <v>361</v>
      </c>
      <c r="D70" s="283" t="s">
        <v>362</v>
      </c>
      <c r="E70" s="17" t="s">
        <v>190</v>
      </c>
      <c r="F70" s="284">
        <v>24.007999999999999</v>
      </c>
      <c r="G70" s="34"/>
      <c r="H70" s="39"/>
    </row>
    <row r="71" spans="1:8" s="2" customFormat="1" ht="22.5">
      <c r="A71" s="34"/>
      <c r="B71" s="39"/>
      <c r="C71" s="283" t="s">
        <v>365</v>
      </c>
      <c r="D71" s="283" t="s">
        <v>366</v>
      </c>
      <c r="E71" s="17" t="s">
        <v>190</v>
      </c>
      <c r="F71" s="284">
        <v>24.007999999999999</v>
      </c>
      <c r="G71" s="34"/>
      <c r="H71" s="39"/>
    </row>
    <row r="72" spans="1:8" s="2" customFormat="1" ht="16.899999999999999" customHeight="1">
      <c r="A72" s="34"/>
      <c r="B72" s="39"/>
      <c r="C72" s="279" t="s">
        <v>272</v>
      </c>
      <c r="D72" s="280" t="s">
        <v>2064</v>
      </c>
      <c r="E72" s="281" t="s">
        <v>1</v>
      </c>
      <c r="F72" s="282">
        <v>30.4</v>
      </c>
      <c r="G72" s="34"/>
      <c r="H72" s="39"/>
    </row>
    <row r="73" spans="1:8" s="2" customFormat="1" ht="16.899999999999999" customHeight="1">
      <c r="A73" s="34"/>
      <c r="B73" s="39"/>
      <c r="C73" s="283" t="s">
        <v>272</v>
      </c>
      <c r="D73" s="283" t="s">
        <v>273</v>
      </c>
      <c r="E73" s="17" t="s">
        <v>1</v>
      </c>
      <c r="F73" s="284">
        <v>30.4</v>
      </c>
      <c r="G73" s="34"/>
      <c r="H73" s="39"/>
    </row>
    <row r="74" spans="1:8" s="2" customFormat="1" ht="16.899999999999999" customHeight="1">
      <c r="A74" s="34"/>
      <c r="B74" s="39"/>
      <c r="C74" s="279" t="s">
        <v>146</v>
      </c>
      <c r="D74" s="280" t="s">
        <v>1</v>
      </c>
      <c r="E74" s="281" t="s">
        <v>1</v>
      </c>
      <c r="F74" s="282">
        <v>14.125</v>
      </c>
      <c r="G74" s="34"/>
      <c r="H74" s="39"/>
    </row>
    <row r="75" spans="1:8" s="2" customFormat="1" ht="16.899999999999999" customHeight="1">
      <c r="A75" s="34"/>
      <c r="B75" s="39"/>
      <c r="C75" s="283" t="s">
        <v>146</v>
      </c>
      <c r="D75" s="283" t="s">
        <v>376</v>
      </c>
      <c r="E75" s="17" t="s">
        <v>1</v>
      </c>
      <c r="F75" s="284">
        <v>14.125</v>
      </c>
      <c r="G75" s="34"/>
      <c r="H75" s="39"/>
    </row>
    <row r="76" spans="1:8" s="2" customFormat="1" ht="16.899999999999999" customHeight="1">
      <c r="A76" s="34"/>
      <c r="B76" s="39"/>
      <c r="C76" s="285" t="s">
        <v>2061</v>
      </c>
      <c r="D76" s="34"/>
      <c r="E76" s="34"/>
      <c r="F76" s="34"/>
      <c r="G76" s="34"/>
      <c r="H76" s="39"/>
    </row>
    <row r="77" spans="1:8" s="2" customFormat="1" ht="16.899999999999999" customHeight="1">
      <c r="A77" s="34"/>
      <c r="B77" s="39"/>
      <c r="C77" s="283" t="s">
        <v>203</v>
      </c>
      <c r="D77" s="283" t="s">
        <v>204</v>
      </c>
      <c r="E77" s="17" t="s">
        <v>190</v>
      </c>
      <c r="F77" s="284">
        <v>14.125</v>
      </c>
      <c r="G77" s="34"/>
      <c r="H77" s="39"/>
    </row>
    <row r="78" spans="1:8" s="2" customFormat="1" ht="16.899999999999999" customHeight="1">
      <c r="A78" s="34"/>
      <c r="B78" s="39"/>
      <c r="C78" s="283" t="s">
        <v>327</v>
      </c>
      <c r="D78" s="283" t="s">
        <v>328</v>
      </c>
      <c r="E78" s="17" t="s">
        <v>190</v>
      </c>
      <c r="F78" s="284">
        <v>24.007999999999999</v>
      </c>
      <c r="G78" s="34"/>
      <c r="H78" s="39"/>
    </row>
    <row r="79" spans="1:8" s="2" customFormat="1" ht="16.899999999999999" customHeight="1">
      <c r="A79" s="34"/>
      <c r="B79" s="39"/>
      <c r="C79" s="283" t="s">
        <v>361</v>
      </c>
      <c r="D79" s="283" t="s">
        <v>362</v>
      </c>
      <c r="E79" s="17" t="s">
        <v>190</v>
      </c>
      <c r="F79" s="284">
        <v>24.007999999999999</v>
      </c>
      <c r="G79" s="34"/>
      <c r="H79" s="39"/>
    </row>
    <row r="80" spans="1:8" s="2" customFormat="1" ht="16.899999999999999" customHeight="1">
      <c r="A80" s="34"/>
      <c r="B80" s="39"/>
      <c r="C80" s="279" t="s">
        <v>143</v>
      </c>
      <c r="D80" s="280" t="s">
        <v>144</v>
      </c>
      <c r="E80" s="281" t="s">
        <v>1</v>
      </c>
      <c r="F80" s="282">
        <v>4.375</v>
      </c>
      <c r="G80" s="34"/>
      <c r="H80" s="39"/>
    </row>
    <row r="81" spans="1:8" s="2" customFormat="1" ht="16.899999999999999" customHeight="1">
      <c r="A81" s="34"/>
      <c r="B81" s="39"/>
      <c r="C81" s="283" t="s">
        <v>143</v>
      </c>
      <c r="D81" s="283" t="s">
        <v>404</v>
      </c>
      <c r="E81" s="17" t="s">
        <v>1</v>
      </c>
      <c r="F81" s="284">
        <v>4.375</v>
      </c>
      <c r="G81" s="34"/>
      <c r="H81" s="39"/>
    </row>
    <row r="82" spans="1:8" s="2" customFormat="1" ht="16.899999999999999" customHeight="1">
      <c r="A82" s="34"/>
      <c r="B82" s="39"/>
      <c r="C82" s="285" t="s">
        <v>2061</v>
      </c>
      <c r="D82" s="34"/>
      <c r="E82" s="34"/>
      <c r="F82" s="34"/>
      <c r="G82" s="34"/>
      <c r="H82" s="39"/>
    </row>
    <row r="83" spans="1:8" s="2" customFormat="1" ht="16.899999999999999" customHeight="1">
      <c r="A83" s="34"/>
      <c r="B83" s="39"/>
      <c r="C83" s="283" t="s">
        <v>353</v>
      </c>
      <c r="D83" s="283" t="s">
        <v>354</v>
      </c>
      <c r="E83" s="17" t="s">
        <v>190</v>
      </c>
      <c r="F83" s="284">
        <v>22.074999999999999</v>
      </c>
      <c r="G83" s="34"/>
      <c r="H83" s="39"/>
    </row>
    <row r="84" spans="1:8" s="2" customFormat="1" ht="16.899999999999999" customHeight="1">
      <c r="A84" s="34"/>
      <c r="B84" s="39"/>
      <c r="C84" s="283" t="s">
        <v>203</v>
      </c>
      <c r="D84" s="283" t="s">
        <v>204</v>
      </c>
      <c r="E84" s="17" t="s">
        <v>190</v>
      </c>
      <c r="F84" s="284">
        <v>14.125</v>
      </c>
      <c r="G84" s="34"/>
      <c r="H84" s="39"/>
    </row>
    <row r="85" spans="1:8" s="2" customFormat="1" ht="16.899999999999999" customHeight="1">
      <c r="A85" s="34"/>
      <c r="B85" s="39"/>
      <c r="C85" s="283" t="s">
        <v>216</v>
      </c>
      <c r="D85" s="283" t="s">
        <v>217</v>
      </c>
      <c r="E85" s="17" t="s">
        <v>190</v>
      </c>
      <c r="F85" s="284">
        <v>22.074999999999999</v>
      </c>
      <c r="G85" s="34"/>
      <c r="H85" s="39"/>
    </row>
    <row r="86" spans="1:8" s="2" customFormat="1" ht="16.899999999999999" customHeight="1">
      <c r="A86" s="34"/>
      <c r="B86" s="39"/>
      <c r="C86" s="279" t="s">
        <v>137</v>
      </c>
      <c r="D86" s="280" t="s">
        <v>138</v>
      </c>
      <c r="E86" s="281" t="s">
        <v>1</v>
      </c>
      <c r="F86" s="282">
        <v>9.8829999999999991</v>
      </c>
      <c r="G86" s="34"/>
      <c r="H86" s="39"/>
    </row>
    <row r="87" spans="1:8" s="2" customFormat="1" ht="16.899999999999999" customHeight="1">
      <c r="A87" s="34"/>
      <c r="B87" s="39"/>
      <c r="C87" s="283" t="s">
        <v>137</v>
      </c>
      <c r="D87" s="283" t="s">
        <v>382</v>
      </c>
      <c r="E87" s="17" t="s">
        <v>1</v>
      </c>
      <c r="F87" s="284">
        <v>9.8829999999999991</v>
      </c>
      <c r="G87" s="34"/>
      <c r="H87" s="39"/>
    </row>
    <row r="88" spans="1:8" s="2" customFormat="1" ht="16.899999999999999" customHeight="1">
      <c r="A88" s="34"/>
      <c r="B88" s="39"/>
      <c r="C88" s="285" t="s">
        <v>2061</v>
      </c>
      <c r="D88" s="34"/>
      <c r="E88" s="34"/>
      <c r="F88" s="34"/>
      <c r="G88" s="34"/>
      <c r="H88" s="39"/>
    </row>
    <row r="89" spans="1:8" s="2" customFormat="1" ht="16.899999999999999" customHeight="1">
      <c r="A89" s="34"/>
      <c r="B89" s="39"/>
      <c r="C89" s="283" t="s">
        <v>211</v>
      </c>
      <c r="D89" s="283" t="s">
        <v>212</v>
      </c>
      <c r="E89" s="17" t="s">
        <v>190</v>
      </c>
      <c r="F89" s="284">
        <v>9.8829999999999991</v>
      </c>
      <c r="G89" s="34"/>
      <c r="H89" s="39"/>
    </row>
    <row r="90" spans="1:8" s="2" customFormat="1" ht="16.899999999999999" customHeight="1">
      <c r="A90" s="34"/>
      <c r="B90" s="39"/>
      <c r="C90" s="283" t="s">
        <v>195</v>
      </c>
      <c r="D90" s="283" t="s">
        <v>196</v>
      </c>
      <c r="E90" s="17" t="s">
        <v>190</v>
      </c>
      <c r="F90" s="284">
        <v>9.8829999999999991</v>
      </c>
      <c r="G90" s="34"/>
      <c r="H90" s="39"/>
    </row>
    <row r="91" spans="1:8" s="2" customFormat="1" ht="16.899999999999999" customHeight="1">
      <c r="A91" s="34"/>
      <c r="B91" s="39"/>
      <c r="C91" s="283" t="s">
        <v>327</v>
      </c>
      <c r="D91" s="283" t="s">
        <v>328</v>
      </c>
      <c r="E91" s="17" t="s">
        <v>190</v>
      </c>
      <c r="F91" s="284">
        <v>24.007999999999999</v>
      </c>
      <c r="G91" s="34"/>
      <c r="H91" s="39"/>
    </row>
    <row r="92" spans="1:8" s="2" customFormat="1" ht="16.899999999999999" customHeight="1">
      <c r="A92" s="34"/>
      <c r="B92" s="39"/>
      <c r="C92" s="283" t="s">
        <v>344</v>
      </c>
      <c r="D92" s="283" t="s">
        <v>345</v>
      </c>
      <c r="E92" s="17" t="s">
        <v>190</v>
      </c>
      <c r="F92" s="284">
        <v>9.8829999999999991</v>
      </c>
      <c r="G92" s="34"/>
      <c r="H92" s="39"/>
    </row>
    <row r="93" spans="1:8" s="2" customFormat="1" ht="16.899999999999999" customHeight="1">
      <c r="A93" s="34"/>
      <c r="B93" s="39"/>
      <c r="C93" s="283" t="s">
        <v>361</v>
      </c>
      <c r="D93" s="283" t="s">
        <v>362</v>
      </c>
      <c r="E93" s="17" t="s">
        <v>190</v>
      </c>
      <c r="F93" s="284">
        <v>24.007999999999999</v>
      </c>
      <c r="G93" s="34"/>
      <c r="H93" s="39"/>
    </row>
    <row r="94" spans="1:8" s="2" customFormat="1" ht="22.5">
      <c r="A94" s="34"/>
      <c r="B94" s="39"/>
      <c r="C94" s="283" t="s">
        <v>230</v>
      </c>
      <c r="D94" s="283" t="s">
        <v>231</v>
      </c>
      <c r="E94" s="17" t="s">
        <v>190</v>
      </c>
      <c r="F94" s="284">
        <v>9.8829999999999991</v>
      </c>
      <c r="G94" s="34"/>
      <c r="H94" s="39"/>
    </row>
    <row r="95" spans="1:8" s="2" customFormat="1" ht="16.899999999999999" customHeight="1">
      <c r="A95" s="34"/>
      <c r="B95" s="39"/>
      <c r="C95" s="283" t="s">
        <v>233</v>
      </c>
      <c r="D95" s="283" t="s">
        <v>234</v>
      </c>
      <c r="E95" s="17" t="s">
        <v>190</v>
      </c>
      <c r="F95" s="284">
        <v>9.8829999999999991</v>
      </c>
      <c r="G95" s="34"/>
      <c r="H95" s="39"/>
    </row>
    <row r="96" spans="1:8" s="2" customFormat="1" ht="16.899999999999999" customHeight="1">
      <c r="A96" s="34"/>
      <c r="B96" s="39"/>
      <c r="C96" s="279" t="s">
        <v>149</v>
      </c>
      <c r="D96" s="280" t="s">
        <v>150</v>
      </c>
      <c r="E96" s="281" t="s">
        <v>1</v>
      </c>
      <c r="F96" s="282">
        <v>4.0199999999999996</v>
      </c>
      <c r="G96" s="34"/>
      <c r="H96" s="39"/>
    </row>
    <row r="97" spans="1:8" s="2" customFormat="1" ht="16.899999999999999" customHeight="1">
      <c r="A97" s="34"/>
      <c r="B97" s="39"/>
      <c r="C97" s="283" t="s">
        <v>149</v>
      </c>
      <c r="D97" s="283" t="s">
        <v>194</v>
      </c>
      <c r="E97" s="17" t="s">
        <v>1</v>
      </c>
      <c r="F97" s="284">
        <v>4.0199999999999996</v>
      </c>
      <c r="G97" s="34"/>
      <c r="H97" s="39"/>
    </row>
    <row r="98" spans="1:8" s="2" customFormat="1" ht="16.899999999999999" customHeight="1">
      <c r="A98" s="34"/>
      <c r="B98" s="39"/>
      <c r="C98" s="285" t="s">
        <v>2061</v>
      </c>
      <c r="D98" s="34"/>
      <c r="E98" s="34"/>
      <c r="F98" s="34"/>
      <c r="G98" s="34"/>
      <c r="H98" s="39"/>
    </row>
    <row r="99" spans="1:8" s="2" customFormat="1" ht="16.899999999999999" customHeight="1">
      <c r="A99" s="34"/>
      <c r="B99" s="39"/>
      <c r="C99" s="283" t="s">
        <v>188</v>
      </c>
      <c r="D99" s="283" t="s">
        <v>189</v>
      </c>
      <c r="E99" s="17" t="s">
        <v>190</v>
      </c>
      <c r="F99" s="284">
        <v>4.0199999999999996</v>
      </c>
      <c r="G99" s="34"/>
      <c r="H99" s="39"/>
    </row>
    <row r="100" spans="1:8" s="2" customFormat="1" ht="16.899999999999999" customHeight="1">
      <c r="A100" s="34"/>
      <c r="B100" s="39"/>
      <c r="C100" s="283" t="s">
        <v>332</v>
      </c>
      <c r="D100" s="283" t="s">
        <v>333</v>
      </c>
      <c r="E100" s="17" t="s">
        <v>190</v>
      </c>
      <c r="F100" s="284">
        <v>4.0199999999999996</v>
      </c>
      <c r="G100" s="34"/>
      <c r="H100" s="39"/>
    </row>
    <row r="101" spans="1:8" s="2" customFormat="1" ht="16.899999999999999" customHeight="1">
      <c r="A101" s="34"/>
      <c r="B101" s="39"/>
      <c r="C101" s="279" t="s">
        <v>148</v>
      </c>
      <c r="D101" s="280" t="s">
        <v>148</v>
      </c>
      <c r="E101" s="281" t="s">
        <v>1</v>
      </c>
      <c r="F101" s="282">
        <v>1</v>
      </c>
      <c r="G101" s="34"/>
      <c r="H101" s="39"/>
    </row>
    <row r="102" spans="1:8" s="2" customFormat="1" ht="16.899999999999999" customHeight="1">
      <c r="A102" s="34"/>
      <c r="B102" s="39"/>
      <c r="C102" s="283" t="s">
        <v>148</v>
      </c>
      <c r="D102" s="283" t="s">
        <v>84</v>
      </c>
      <c r="E102" s="17" t="s">
        <v>1</v>
      </c>
      <c r="F102" s="284">
        <v>1</v>
      </c>
      <c r="G102" s="34"/>
      <c r="H102" s="39"/>
    </row>
    <row r="103" spans="1:8" s="2" customFormat="1" ht="26.45" customHeight="1">
      <c r="A103" s="34"/>
      <c r="B103" s="39"/>
      <c r="C103" s="278" t="s">
        <v>2076</v>
      </c>
      <c r="D103" s="278" t="s">
        <v>91</v>
      </c>
      <c r="E103" s="34"/>
      <c r="F103" s="34"/>
      <c r="G103" s="34"/>
      <c r="H103" s="39"/>
    </row>
    <row r="104" spans="1:8" s="2" customFormat="1" ht="16.899999999999999" customHeight="1">
      <c r="A104" s="34"/>
      <c r="B104" s="39"/>
      <c r="C104" s="279" t="s">
        <v>421</v>
      </c>
      <c r="D104" s="280" t="s">
        <v>422</v>
      </c>
      <c r="E104" s="281" t="s">
        <v>1</v>
      </c>
      <c r="F104" s="282">
        <v>1.575</v>
      </c>
      <c r="G104" s="34"/>
      <c r="H104" s="39"/>
    </row>
    <row r="105" spans="1:8" s="2" customFormat="1" ht="16.899999999999999" customHeight="1">
      <c r="A105" s="34"/>
      <c r="B105" s="39"/>
      <c r="C105" s="283" t="s">
        <v>421</v>
      </c>
      <c r="D105" s="283" t="s">
        <v>471</v>
      </c>
      <c r="E105" s="17" t="s">
        <v>1</v>
      </c>
      <c r="F105" s="284">
        <v>1.575</v>
      </c>
      <c r="G105" s="34"/>
      <c r="H105" s="39"/>
    </row>
    <row r="106" spans="1:8" s="2" customFormat="1" ht="16.899999999999999" customHeight="1">
      <c r="A106" s="34"/>
      <c r="B106" s="39"/>
      <c r="C106" s="285" t="s">
        <v>2061</v>
      </c>
      <c r="D106" s="34"/>
      <c r="E106" s="34"/>
      <c r="F106" s="34"/>
      <c r="G106" s="34"/>
      <c r="H106" s="39"/>
    </row>
    <row r="107" spans="1:8" s="2" customFormat="1" ht="16.899999999999999" customHeight="1">
      <c r="A107" s="34"/>
      <c r="B107" s="39"/>
      <c r="C107" s="283" t="s">
        <v>468</v>
      </c>
      <c r="D107" s="283" t="s">
        <v>469</v>
      </c>
      <c r="E107" s="17" t="s">
        <v>435</v>
      </c>
      <c r="F107" s="284">
        <v>1.575</v>
      </c>
      <c r="G107" s="34"/>
      <c r="H107" s="39"/>
    </row>
    <row r="108" spans="1:8" s="2" customFormat="1" ht="16.899999999999999" customHeight="1">
      <c r="A108" s="34"/>
      <c r="B108" s="39"/>
      <c r="C108" s="283" t="s">
        <v>472</v>
      </c>
      <c r="D108" s="283" t="s">
        <v>473</v>
      </c>
      <c r="E108" s="17" t="s">
        <v>435</v>
      </c>
      <c r="F108" s="284">
        <v>1.575</v>
      </c>
      <c r="G108" s="34"/>
      <c r="H108" s="39"/>
    </row>
    <row r="109" spans="1:8" s="2" customFormat="1" ht="16.899999999999999" customHeight="1">
      <c r="A109" s="34"/>
      <c r="B109" s="39"/>
      <c r="C109" s="279" t="s">
        <v>424</v>
      </c>
      <c r="D109" s="280" t="s">
        <v>425</v>
      </c>
      <c r="E109" s="281" t="s">
        <v>1</v>
      </c>
      <c r="F109" s="282">
        <v>0.97599999999999998</v>
      </c>
      <c r="G109" s="34"/>
      <c r="H109" s="39"/>
    </row>
    <row r="110" spans="1:8" s="2" customFormat="1" ht="16.899999999999999" customHeight="1">
      <c r="A110" s="34"/>
      <c r="B110" s="39"/>
      <c r="C110" s="283" t="s">
        <v>424</v>
      </c>
      <c r="D110" s="283" t="s">
        <v>467</v>
      </c>
      <c r="E110" s="17" t="s">
        <v>1</v>
      </c>
      <c r="F110" s="284">
        <v>0.97599999999999998</v>
      </c>
      <c r="G110" s="34"/>
      <c r="H110" s="39"/>
    </row>
    <row r="111" spans="1:8" s="2" customFormat="1" ht="16.899999999999999" customHeight="1">
      <c r="A111" s="34"/>
      <c r="B111" s="39"/>
      <c r="C111" s="285" t="s">
        <v>2061</v>
      </c>
      <c r="D111" s="34"/>
      <c r="E111" s="34"/>
      <c r="F111" s="34"/>
      <c r="G111" s="34"/>
      <c r="H111" s="39"/>
    </row>
    <row r="112" spans="1:8" s="2" customFormat="1" ht="16.899999999999999" customHeight="1">
      <c r="A112" s="34"/>
      <c r="B112" s="39"/>
      <c r="C112" s="283" t="s">
        <v>464</v>
      </c>
      <c r="D112" s="283" t="s">
        <v>465</v>
      </c>
      <c r="E112" s="17" t="s">
        <v>435</v>
      </c>
      <c r="F112" s="284">
        <v>0.97599999999999998</v>
      </c>
      <c r="G112" s="34"/>
      <c r="H112" s="39"/>
    </row>
    <row r="113" spans="1:8" s="2" customFormat="1" ht="16.899999999999999" customHeight="1">
      <c r="A113" s="34"/>
      <c r="B113" s="39"/>
      <c r="C113" s="283" t="s">
        <v>475</v>
      </c>
      <c r="D113" s="283" t="s">
        <v>476</v>
      </c>
      <c r="E113" s="17" t="s">
        <v>435</v>
      </c>
      <c r="F113" s="284">
        <v>0.97599999999999998</v>
      </c>
      <c r="G113" s="34"/>
      <c r="H113" s="39"/>
    </row>
    <row r="114" spans="1:8" s="2" customFormat="1" ht="16.899999999999999" customHeight="1">
      <c r="A114" s="34"/>
      <c r="B114" s="39"/>
      <c r="C114" s="279" t="s">
        <v>416</v>
      </c>
      <c r="D114" s="280" t="s">
        <v>416</v>
      </c>
      <c r="E114" s="281" t="s">
        <v>1</v>
      </c>
      <c r="F114" s="282">
        <v>14.5</v>
      </c>
      <c r="G114" s="34"/>
      <c r="H114" s="39"/>
    </row>
    <row r="115" spans="1:8" s="2" customFormat="1" ht="16.899999999999999" customHeight="1">
      <c r="A115" s="34"/>
      <c r="B115" s="39"/>
      <c r="C115" s="283" t="s">
        <v>416</v>
      </c>
      <c r="D115" s="283" t="s">
        <v>634</v>
      </c>
      <c r="E115" s="17" t="s">
        <v>1</v>
      </c>
      <c r="F115" s="284">
        <v>14.5</v>
      </c>
      <c r="G115" s="34"/>
      <c r="H115" s="39"/>
    </row>
    <row r="116" spans="1:8" s="2" customFormat="1" ht="16.899999999999999" customHeight="1">
      <c r="A116" s="34"/>
      <c r="B116" s="39"/>
      <c r="C116" s="285" t="s">
        <v>2061</v>
      </c>
      <c r="D116" s="34"/>
      <c r="E116" s="34"/>
      <c r="F116" s="34"/>
      <c r="G116" s="34"/>
      <c r="H116" s="39"/>
    </row>
    <row r="117" spans="1:8" s="2" customFormat="1" ht="16.899999999999999" customHeight="1">
      <c r="A117" s="34"/>
      <c r="B117" s="39"/>
      <c r="C117" s="283" t="s">
        <v>631</v>
      </c>
      <c r="D117" s="283" t="s">
        <v>632</v>
      </c>
      <c r="E117" s="17" t="s">
        <v>340</v>
      </c>
      <c r="F117" s="284">
        <v>14.5</v>
      </c>
      <c r="G117" s="34"/>
      <c r="H117" s="39"/>
    </row>
    <row r="118" spans="1:8" s="2" customFormat="1" ht="22.5">
      <c r="A118" s="34"/>
      <c r="B118" s="39"/>
      <c r="C118" s="283" t="s">
        <v>482</v>
      </c>
      <c r="D118" s="283" t="s">
        <v>483</v>
      </c>
      <c r="E118" s="17" t="s">
        <v>340</v>
      </c>
      <c r="F118" s="284">
        <v>14.5</v>
      </c>
      <c r="G118" s="34"/>
      <c r="H118" s="39"/>
    </row>
    <row r="119" spans="1:8" s="2" customFormat="1" ht="16.899999999999999" customHeight="1">
      <c r="A119" s="34"/>
      <c r="B119" s="39"/>
      <c r="C119" s="283" t="s">
        <v>534</v>
      </c>
      <c r="D119" s="283" t="s">
        <v>535</v>
      </c>
      <c r="E119" s="17" t="s">
        <v>190</v>
      </c>
      <c r="F119" s="284">
        <v>2.9</v>
      </c>
      <c r="G119" s="34"/>
      <c r="H119" s="39"/>
    </row>
    <row r="120" spans="1:8" s="2" customFormat="1" ht="16.899999999999999" customHeight="1">
      <c r="A120" s="34"/>
      <c r="B120" s="39"/>
      <c r="C120" s="283" t="s">
        <v>555</v>
      </c>
      <c r="D120" s="283" t="s">
        <v>556</v>
      </c>
      <c r="E120" s="17" t="s">
        <v>190</v>
      </c>
      <c r="F120" s="284">
        <v>2.9</v>
      </c>
      <c r="G120" s="34"/>
      <c r="H120" s="39"/>
    </row>
    <row r="121" spans="1:8" s="2" customFormat="1" ht="16.899999999999999" customHeight="1">
      <c r="A121" s="34"/>
      <c r="B121" s="39"/>
      <c r="C121" s="283" t="s">
        <v>578</v>
      </c>
      <c r="D121" s="283" t="s">
        <v>579</v>
      </c>
      <c r="E121" s="17" t="s">
        <v>340</v>
      </c>
      <c r="F121" s="284">
        <v>14.5</v>
      </c>
      <c r="G121" s="34"/>
      <c r="H121" s="39"/>
    </row>
    <row r="122" spans="1:8" s="2" customFormat="1" ht="16.899999999999999" customHeight="1">
      <c r="A122" s="34"/>
      <c r="B122" s="39"/>
      <c r="C122" s="283" t="s">
        <v>636</v>
      </c>
      <c r="D122" s="283" t="s">
        <v>637</v>
      </c>
      <c r="E122" s="17" t="s">
        <v>340</v>
      </c>
      <c r="F122" s="284">
        <v>14.5</v>
      </c>
      <c r="G122" s="34"/>
      <c r="H122" s="39"/>
    </row>
    <row r="123" spans="1:8" s="2" customFormat="1" ht="16.899999999999999" customHeight="1">
      <c r="A123" s="34"/>
      <c r="B123" s="39"/>
      <c r="C123" s="283" t="s">
        <v>656</v>
      </c>
      <c r="D123" s="283" t="s">
        <v>657</v>
      </c>
      <c r="E123" s="17" t="s">
        <v>340</v>
      </c>
      <c r="F123" s="284">
        <v>14.5</v>
      </c>
      <c r="G123" s="34"/>
      <c r="H123" s="39"/>
    </row>
    <row r="124" spans="1:8" s="2" customFormat="1" ht="22.5">
      <c r="A124" s="34"/>
      <c r="B124" s="39"/>
      <c r="C124" s="283" t="s">
        <v>640</v>
      </c>
      <c r="D124" s="283" t="s">
        <v>641</v>
      </c>
      <c r="E124" s="17" t="s">
        <v>190</v>
      </c>
      <c r="F124" s="284">
        <v>1.74</v>
      </c>
      <c r="G124" s="34"/>
      <c r="H124" s="39"/>
    </row>
    <row r="125" spans="1:8" s="2" customFormat="1" ht="16.899999999999999" customHeight="1">
      <c r="A125" s="34"/>
      <c r="B125" s="39"/>
      <c r="C125" s="279" t="s">
        <v>140</v>
      </c>
      <c r="D125" s="280" t="s">
        <v>140</v>
      </c>
      <c r="E125" s="281" t="s">
        <v>1</v>
      </c>
      <c r="F125" s="282">
        <v>57.825000000000003</v>
      </c>
      <c r="G125" s="34"/>
      <c r="H125" s="39"/>
    </row>
    <row r="126" spans="1:8" s="2" customFormat="1" ht="16.899999999999999" customHeight="1">
      <c r="A126" s="34"/>
      <c r="B126" s="39"/>
      <c r="C126" s="283" t="s">
        <v>140</v>
      </c>
      <c r="D126" s="283" t="s">
        <v>330</v>
      </c>
      <c r="E126" s="17" t="s">
        <v>1</v>
      </c>
      <c r="F126" s="284">
        <v>57.825000000000003</v>
      </c>
      <c r="G126" s="34"/>
      <c r="H126" s="39"/>
    </row>
    <row r="127" spans="1:8" s="2" customFormat="1" ht="16.899999999999999" customHeight="1">
      <c r="A127" s="34"/>
      <c r="B127" s="39"/>
      <c r="C127" s="285" t="s">
        <v>2061</v>
      </c>
      <c r="D127" s="34"/>
      <c r="E127" s="34"/>
      <c r="F127" s="34"/>
      <c r="G127" s="34"/>
      <c r="H127" s="39"/>
    </row>
    <row r="128" spans="1:8" s="2" customFormat="1" ht="16.899999999999999" customHeight="1">
      <c r="A128" s="34"/>
      <c r="B128" s="39"/>
      <c r="C128" s="283" t="s">
        <v>361</v>
      </c>
      <c r="D128" s="283" t="s">
        <v>362</v>
      </c>
      <c r="E128" s="17" t="s">
        <v>190</v>
      </c>
      <c r="F128" s="284">
        <v>57.825000000000003</v>
      </c>
      <c r="G128" s="34"/>
      <c r="H128" s="39"/>
    </row>
    <row r="129" spans="1:8" s="2" customFormat="1" ht="22.5">
      <c r="A129" s="34"/>
      <c r="B129" s="39"/>
      <c r="C129" s="283" t="s">
        <v>365</v>
      </c>
      <c r="D129" s="283" t="s">
        <v>366</v>
      </c>
      <c r="E129" s="17" t="s">
        <v>190</v>
      </c>
      <c r="F129" s="284">
        <v>57.825000000000003</v>
      </c>
      <c r="G129" s="34"/>
      <c r="H129" s="39"/>
    </row>
    <row r="130" spans="1:8" s="2" customFormat="1" ht="16.899999999999999" customHeight="1">
      <c r="A130" s="34"/>
      <c r="B130" s="39"/>
      <c r="C130" s="279" t="s">
        <v>876</v>
      </c>
      <c r="D130" s="280" t="s">
        <v>876</v>
      </c>
      <c r="E130" s="281" t="s">
        <v>1</v>
      </c>
      <c r="F130" s="282">
        <v>0.20499999999999999</v>
      </c>
      <c r="G130" s="34"/>
      <c r="H130" s="39"/>
    </row>
    <row r="131" spans="1:8" s="2" customFormat="1" ht="16.899999999999999" customHeight="1">
      <c r="A131" s="34"/>
      <c r="B131" s="39"/>
      <c r="C131" s="283" t="s">
        <v>876</v>
      </c>
      <c r="D131" s="283" t="s">
        <v>912</v>
      </c>
      <c r="E131" s="17" t="s">
        <v>1</v>
      </c>
      <c r="F131" s="284">
        <v>0.20499999999999999</v>
      </c>
      <c r="G131" s="34"/>
      <c r="H131" s="39"/>
    </row>
    <row r="132" spans="1:8" s="2" customFormat="1" ht="16.899999999999999" customHeight="1">
      <c r="A132" s="34"/>
      <c r="B132" s="39"/>
      <c r="C132" s="279" t="s">
        <v>272</v>
      </c>
      <c r="D132" s="280" t="s">
        <v>2064</v>
      </c>
      <c r="E132" s="281" t="s">
        <v>1</v>
      </c>
      <c r="F132" s="282">
        <v>30.4</v>
      </c>
      <c r="G132" s="34"/>
      <c r="H132" s="39"/>
    </row>
    <row r="133" spans="1:8" s="2" customFormat="1" ht="16.899999999999999" customHeight="1">
      <c r="A133" s="34"/>
      <c r="B133" s="39"/>
      <c r="C133" s="283" t="s">
        <v>272</v>
      </c>
      <c r="D133" s="283" t="s">
        <v>273</v>
      </c>
      <c r="E133" s="17" t="s">
        <v>1</v>
      </c>
      <c r="F133" s="284">
        <v>30.4</v>
      </c>
      <c r="G133" s="34"/>
      <c r="H133" s="39"/>
    </row>
    <row r="134" spans="1:8" s="2" customFormat="1" ht="16.899999999999999" customHeight="1">
      <c r="A134" s="34"/>
      <c r="B134" s="39"/>
      <c r="C134" s="279" t="s">
        <v>146</v>
      </c>
      <c r="D134" s="280" t="s">
        <v>1</v>
      </c>
      <c r="E134" s="281" t="s">
        <v>1</v>
      </c>
      <c r="F134" s="282">
        <v>42.08</v>
      </c>
      <c r="G134" s="34"/>
      <c r="H134" s="39"/>
    </row>
    <row r="135" spans="1:8" s="2" customFormat="1" ht="16.899999999999999" customHeight="1">
      <c r="A135" s="34"/>
      <c r="B135" s="39"/>
      <c r="C135" s="283" t="s">
        <v>146</v>
      </c>
      <c r="D135" s="283" t="s">
        <v>459</v>
      </c>
      <c r="E135" s="17" t="s">
        <v>1</v>
      </c>
      <c r="F135" s="284">
        <v>42.08</v>
      </c>
      <c r="G135" s="34"/>
      <c r="H135" s="39"/>
    </row>
    <row r="136" spans="1:8" s="2" customFormat="1" ht="16.899999999999999" customHeight="1">
      <c r="A136" s="34"/>
      <c r="B136" s="39"/>
      <c r="C136" s="285" t="s">
        <v>2061</v>
      </c>
      <c r="D136" s="34"/>
      <c r="E136" s="34"/>
      <c r="F136" s="34"/>
      <c r="G136" s="34"/>
      <c r="H136" s="39"/>
    </row>
    <row r="137" spans="1:8" s="2" customFormat="1" ht="16.899999999999999" customHeight="1">
      <c r="A137" s="34"/>
      <c r="B137" s="39"/>
      <c r="C137" s="283" t="s">
        <v>203</v>
      </c>
      <c r="D137" s="283" t="s">
        <v>204</v>
      </c>
      <c r="E137" s="17" t="s">
        <v>190</v>
      </c>
      <c r="F137" s="284">
        <v>42.08</v>
      </c>
      <c r="G137" s="34"/>
      <c r="H137" s="39"/>
    </row>
    <row r="138" spans="1:8" s="2" customFormat="1" ht="16.899999999999999" customHeight="1">
      <c r="A138" s="34"/>
      <c r="B138" s="39"/>
      <c r="C138" s="283" t="s">
        <v>327</v>
      </c>
      <c r="D138" s="283" t="s">
        <v>328</v>
      </c>
      <c r="E138" s="17" t="s">
        <v>190</v>
      </c>
      <c r="F138" s="284">
        <v>57.825000000000003</v>
      </c>
      <c r="G138" s="34"/>
      <c r="H138" s="39"/>
    </row>
    <row r="139" spans="1:8" s="2" customFormat="1" ht="16.899999999999999" customHeight="1">
      <c r="A139" s="34"/>
      <c r="B139" s="39"/>
      <c r="C139" s="283" t="s">
        <v>361</v>
      </c>
      <c r="D139" s="283" t="s">
        <v>362</v>
      </c>
      <c r="E139" s="17" t="s">
        <v>190</v>
      </c>
      <c r="F139" s="284">
        <v>57.825000000000003</v>
      </c>
      <c r="G139" s="34"/>
      <c r="H139" s="39"/>
    </row>
    <row r="140" spans="1:8" s="2" customFormat="1" ht="16.899999999999999" customHeight="1">
      <c r="A140" s="34"/>
      <c r="B140" s="39"/>
      <c r="C140" s="279" t="s">
        <v>143</v>
      </c>
      <c r="D140" s="280" t="s">
        <v>144</v>
      </c>
      <c r="E140" s="281" t="s">
        <v>1</v>
      </c>
      <c r="F140" s="282">
        <v>6.22</v>
      </c>
      <c r="G140" s="34"/>
      <c r="H140" s="39"/>
    </row>
    <row r="141" spans="1:8" s="2" customFormat="1" ht="16.899999999999999" customHeight="1">
      <c r="A141" s="34"/>
      <c r="B141" s="39"/>
      <c r="C141" s="283" t="s">
        <v>143</v>
      </c>
      <c r="D141" s="283" t="s">
        <v>681</v>
      </c>
      <c r="E141" s="17" t="s">
        <v>1</v>
      </c>
      <c r="F141" s="284">
        <v>6.22</v>
      </c>
      <c r="G141" s="34"/>
      <c r="H141" s="39"/>
    </row>
    <row r="142" spans="1:8" s="2" customFormat="1" ht="16.899999999999999" customHeight="1">
      <c r="A142" s="34"/>
      <c r="B142" s="39"/>
      <c r="C142" s="285" t="s">
        <v>2061</v>
      </c>
      <c r="D142" s="34"/>
      <c r="E142" s="34"/>
      <c r="F142" s="34"/>
      <c r="G142" s="34"/>
      <c r="H142" s="39"/>
    </row>
    <row r="143" spans="1:8" s="2" customFormat="1" ht="16.899999999999999" customHeight="1">
      <c r="A143" s="34"/>
      <c r="B143" s="39"/>
      <c r="C143" s="283" t="s">
        <v>353</v>
      </c>
      <c r="D143" s="283" t="s">
        <v>354</v>
      </c>
      <c r="E143" s="17" t="s">
        <v>190</v>
      </c>
      <c r="F143" s="284">
        <v>6.22</v>
      </c>
      <c r="G143" s="34"/>
      <c r="H143" s="39"/>
    </row>
    <row r="144" spans="1:8" s="2" customFormat="1" ht="16.899999999999999" customHeight="1">
      <c r="A144" s="34"/>
      <c r="B144" s="39"/>
      <c r="C144" s="283" t="s">
        <v>203</v>
      </c>
      <c r="D144" s="283" t="s">
        <v>204</v>
      </c>
      <c r="E144" s="17" t="s">
        <v>190</v>
      </c>
      <c r="F144" s="284">
        <v>42.08</v>
      </c>
      <c r="G144" s="34"/>
      <c r="H144" s="39"/>
    </row>
    <row r="145" spans="1:8" s="2" customFormat="1" ht="16.899999999999999" customHeight="1">
      <c r="A145" s="34"/>
      <c r="B145" s="39"/>
      <c r="C145" s="283" t="s">
        <v>216</v>
      </c>
      <c r="D145" s="283" t="s">
        <v>217</v>
      </c>
      <c r="E145" s="17" t="s">
        <v>190</v>
      </c>
      <c r="F145" s="284">
        <v>6.22</v>
      </c>
      <c r="G145" s="34"/>
      <c r="H145" s="39"/>
    </row>
    <row r="146" spans="1:8" s="2" customFormat="1" ht="16.899999999999999" customHeight="1">
      <c r="A146" s="34"/>
      <c r="B146" s="39"/>
      <c r="C146" s="279" t="s">
        <v>137</v>
      </c>
      <c r="D146" s="280" t="s">
        <v>138</v>
      </c>
      <c r="E146" s="281" t="s">
        <v>1</v>
      </c>
      <c r="F146" s="282">
        <v>15.744999999999999</v>
      </c>
      <c r="G146" s="34"/>
      <c r="H146" s="39"/>
    </row>
    <row r="147" spans="1:8" s="2" customFormat="1" ht="16.899999999999999" customHeight="1">
      <c r="A147" s="34"/>
      <c r="B147" s="39"/>
      <c r="C147" s="283" t="s">
        <v>137</v>
      </c>
      <c r="D147" s="283" t="s">
        <v>462</v>
      </c>
      <c r="E147" s="17" t="s">
        <v>1</v>
      </c>
      <c r="F147" s="284">
        <v>15.744999999999999</v>
      </c>
      <c r="G147" s="34"/>
      <c r="H147" s="39"/>
    </row>
    <row r="148" spans="1:8" s="2" customFormat="1" ht="16.899999999999999" customHeight="1">
      <c r="A148" s="34"/>
      <c r="B148" s="39"/>
      <c r="C148" s="285" t="s">
        <v>2061</v>
      </c>
      <c r="D148" s="34"/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83" t="s">
        <v>211</v>
      </c>
      <c r="D149" s="283" t="s">
        <v>212</v>
      </c>
      <c r="E149" s="17" t="s">
        <v>190</v>
      </c>
      <c r="F149" s="284">
        <v>15.744999999999999</v>
      </c>
      <c r="G149" s="34"/>
      <c r="H149" s="39"/>
    </row>
    <row r="150" spans="1:8" s="2" customFormat="1" ht="16.899999999999999" customHeight="1">
      <c r="A150" s="34"/>
      <c r="B150" s="39"/>
      <c r="C150" s="283" t="s">
        <v>433</v>
      </c>
      <c r="D150" s="283" t="s">
        <v>434</v>
      </c>
      <c r="E150" s="17" t="s">
        <v>435</v>
      </c>
      <c r="F150" s="284">
        <v>3.149</v>
      </c>
      <c r="G150" s="34"/>
      <c r="H150" s="39"/>
    </row>
    <row r="151" spans="1:8" s="2" customFormat="1" ht="16.899999999999999" customHeight="1">
      <c r="A151" s="34"/>
      <c r="B151" s="39"/>
      <c r="C151" s="283" t="s">
        <v>195</v>
      </c>
      <c r="D151" s="283" t="s">
        <v>196</v>
      </c>
      <c r="E151" s="17" t="s">
        <v>190</v>
      </c>
      <c r="F151" s="284">
        <v>15.744999999999999</v>
      </c>
      <c r="G151" s="34"/>
      <c r="H151" s="39"/>
    </row>
    <row r="152" spans="1:8" s="2" customFormat="1" ht="16.899999999999999" customHeight="1">
      <c r="A152" s="34"/>
      <c r="B152" s="39"/>
      <c r="C152" s="283" t="s">
        <v>464</v>
      </c>
      <c r="D152" s="283" t="s">
        <v>465</v>
      </c>
      <c r="E152" s="17" t="s">
        <v>435</v>
      </c>
      <c r="F152" s="284">
        <v>0.97599999999999998</v>
      </c>
      <c r="G152" s="34"/>
      <c r="H152" s="39"/>
    </row>
    <row r="153" spans="1:8" s="2" customFormat="1" ht="16.899999999999999" customHeight="1">
      <c r="A153" s="34"/>
      <c r="B153" s="39"/>
      <c r="C153" s="283" t="s">
        <v>468</v>
      </c>
      <c r="D153" s="283" t="s">
        <v>469</v>
      </c>
      <c r="E153" s="17" t="s">
        <v>435</v>
      </c>
      <c r="F153" s="284">
        <v>1.575</v>
      </c>
      <c r="G153" s="34"/>
      <c r="H153" s="39"/>
    </row>
    <row r="154" spans="1:8" s="2" customFormat="1" ht="16.899999999999999" customHeight="1">
      <c r="A154" s="34"/>
      <c r="B154" s="39"/>
      <c r="C154" s="283" t="s">
        <v>478</v>
      </c>
      <c r="D154" s="283" t="s">
        <v>479</v>
      </c>
      <c r="E154" s="17" t="s">
        <v>243</v>
      </c>
      <c r="F154" s="284">
        <v>5.8000000000000003E-2</v>
      </c>
      <c r="G154" s="34"/>
      <c r="H154" s="39"/>
    </row>
    <row r="155" spans="1:8" s="2" customFormat="1" ht="16.899999999999999" customHeight="1">
      <c r="A155" s="34"/>
      <c r="B155" s="39"/>
      <c r="C155" s="283" t="s">
        <v>485</v>
      </c>
      <c r="D155" s="283" t="s">
        <v>486</v>
      </c>
      <c r="E155" s="17" t="s">
        <v>435</v>
      </c>
      <c r="F155" s="284">
        <v>1.575</v>
      </c>
      <c r="G155" s="34"/>
      <c r="H155" s="39"/>
    </row>
    <row r="156" spans="1:8" s="2" customFormat="1" ht="16.899999999999999" customHeight="1">
      <c r="A156" s="34"/>
      <c r="B156" s="39"/>
      <c r="C156" s="283" t="s">
        <v>527</v>
      </c>
      <c r="D156" s="283" t="s">
        <v>528</v>
      </c>
      <c r="E156" s="17" t="s">
        <v>190</v>
      </c>
      <c r="F156" s="284">
        <v>15.744999999999999</v>
      </c>
      <c r="G156" s="34"/>
      <c r="H156" s="39"/>
    </row>
    <row r="157" spans="1:8" s="2" customFormat="1" ht="16.899999999999999" customHeight="1">
      <c r="A157" s="34"/>
      <c r="B157" s="39"/>
      <c r="C157" s="283" t="s">
        <v>542</v>
      </c>
      <c r="D157" s="283" t="s">
        <v>543</v>
      </c>
      <c r="E157" s="17" t="s">
        <v>190</v>
      </c>
      <c r="F157" s="284">
        <v>15.744999999999999</v>
      </c>
      <c r="G157" s="34"/>
      <c r="H157" s="39"/>
    </row>
    <row r="158" spans="1:8" s="2" customFormat="1" ht="16.899999999999999" customHeight="1">
      <c r="A158" s="34"/>
      <c r="B158" s="39"/>
      <c r="C158" s="283" t="s">
        <v>546</v>
      </c>
      <c r="D158" s="283" t="s">
        <v>547</v>
      </c>
      <c r="E158" s="17" t="s">
        <v>190</v>
      </c>
      <c r="F158" s="284">
        <v>15.744999999999999</v>
      </c>
      <c r="G158" s="34"/>
      <c r="H158" s="39"/>
    </row>
    <row r="159" spans="1:8" s="2" customFormat="1" ht="16.899999999999999" customHeight="1">
      <c r="A159" s="34"/>
      <c r="B159" s="39"/>
      <c r="C159" s="283" t="s">
        <v>569</v>
      </c>
      <c r="D159" s="283" t="s">
        <v>570</v>
      </c>
      <c r="E159" s="17" t="s">
        <v>190</v>
      </c>
      <c r="F159" s="284">
        <v>15.744999999999999</v>
      </c>
      <c r="G159" s="34"/>
      <c r="H159" s="39"/>
    </row>
    <row r="160" spans="1:8" s="2" customFormat="1" ht="16.899999999999999" customHeight="1">
      <c r="A160" s="34"/>
      <c r="B160" s="39"/>
      <c r="C160" s="283" t="s">
        <v>582</v>
      </c>
      <c r="D160" s="283" t="s">
        <v>583</v>
      </c>
      <c r="E160" s="17" t="s">
        <v>190</v>
      </c>
      <c r="F160" s="284">
        <v>15.744999999999999</v>
      </c>
      <c r="G160" s="34"/>
      <c r="H160" s="39"/>
    </row>
    <row r="161" spans="1:8" s="2" customFormat="1" ht="16.899999999999999" customHeight="1">
      <c r="A161" s="34"/>
      <c r="B161" s="39"/>
      <c r="C161" s="283" t="s">
        <v>646</v>
      </c>
      <c r="D161" s="283" t="s">
        <v>647</v>
      </c>
      <c r="E161" s="17" t="s">
        <v>190</v>
      </c>
      <c r="F161" s="284">
        <v>15.744999999999999</v>
      </c>
      <c r="G161" s="34"/>
      <c r="H161" s="39"/>
    </row>
    <row r="162" spans="1:8" s="2" customFormat="1" ht="22.5">
      <c r="A162" s="34"/>
      <c r="B162" s="39"/>
      <c r="C162" s="283" t="s">
        <v>650</v>
      </c>
      <c r="D162" s="283" t="s">
        <v>651</v>
      </c>
      <c r="E162" s="17" t="s">
        <v>190</v>
      </c>
      <c r="F162" s="284">
        <v>15.744999999999999</v>
      </c>
      <c r="G162" s="34"/>
      <c r="H162" s="39"/>
    </row>
    <row r="163" spans="1:8" s="2" customFormat="1" ht="16.899999999999999" customHeight="1">
      <c r="A163" s="34"/>
      <c r="B163" s="39"/>
      <c r="C163" s="283" t="s">
        <v>327</v>
      </c>
      <c r="D163" s="283" t="s">
        <v>328</v>
      </c>
      <c r="E163" s="17" t="s">
        <v>190</v>
      </c>
      <c r="F163" s="284">
        <v>57.825000000000003</v>
      </c>
      <c r="G163" s="34"/>
      <c r="H163" s="39"/>
    </row>
    <row r="164" spans="1:8" s="2" customFormat="1" ht="16.899999999999999" customHeight="1">
      <c r="A164" s="34"/>
      <c r="B164" s="39"/>
      <c r="C164" s="283" t="s">
        <v>344</v>
      </c>
      <c r="D164" s="283" t="s">
        <v>345</v>
      </c>
      <c r="E164" s="17" t="s">
        <v>190</v>
      </c>
      <c r="F164" s="284">
        <v>15.744999999999999</v>
      </c>
      <c r="G164" s="34"/>
      <c r="H164" s="39"/>
    </row>
    <row r="165" spans="1:8" s="2" customFormat="1" ht="16.899999999999999" customHeight="1">
      <c r="A165" s="34"/>
      <c r="B165" s="39"/>
      <c r="C165" s="283" t="s">
        <v>361</v>
      </c>
      <c r="D165" s="283" t="s">
        <v>362</v>
      </c>
      <c r="E165" s="17" t="s">
        <v>190</v>
      </c>
      <c r="F165" s="284">
        <v>57.825000000000003</v>
      </c>
      <c r="G165" s="34"/>
      <c r="H165" s="39"/>
    </row>
    <row r="166" spans="1:8" s="2" customFormat="1" ht="22.5">
      <c r="A166" s="34"/>
      <c r="B166" s="39"/>
      <c r="C166" s="283" t="s">
        <v>230</v>
      </c>
      <c r="D166" s="283" t="s">
        <v>231</v>
      </c>
      <c r="E166" s="17" t="s">
        <v>190</v>
      </c>
      <c r="F166" s="284">
        <v>15.744999999999999</v>
      </c>
      <c r="G166" s="34"/>
      <c r="H166" s="39"/>
    </row>
    <row r="167" spans="1:8" s="2" customFormat="1" ht="16.899999999999999" customHeight="1">
      <c r="A167" s="34"/>
      <c r="B167" s="39"/>
      <c r="C167" s="283" t="s">
        <v>233</v>
      </c>
      <c r="D167" s="283" t="s">
        <v>234</v>
      </c>
      <c r="E167" s="17" t="s">
        <v>190</v>
      </c>
      <c r="F167" s="284">
        <v>15.744999999999999</v>
      </c>
      <c r="G167" s="34"/>
      <c r="H167" s="39"/>
    </row>
    <row r="168" spans="1:8" s="2" customFormat="1" ht="22.5">
      <c r="A168" s="34"/>
      <c r="B168" s="39"/>
      <c r="C168" s="283" t="s">
        <v>492</v>
      </c>
      <c r="D168" s="283" t="s">
        <v>493</v>
      </c>
      <c r="E168" s="17" t="s">
        <v>435</v>
      </c>
      <c r="F168" s="284">
        <v>1.575</v>
      </c>
      <c r="G168" s="34"/>
      <c r="H168" s="39"/>
    </row>
    <row r="169" spans="1:8" s="2" customFormat="1" ht="16.899999999999999" customHeight="1">
      <c r="A169" s="34"/>
      <c r="B169" s="39"/>
      <c r="C169" s="283" t="s">
        <v>495</v>
      </c>
      <c r="D169" s="283" t="s">
        <v>496</v>
      </c>
      <c r="E169" s="17" t="s">
        <v>435</v>
      </c>
      <c r="F169" s="284">
        <v>1.575</v>
      </c>
      <c r="G169" s="34"/>
      <c r="H169" s="39"/>
    </row>
    <row r="170" spans="1:8" s="2" customFormat="1" ht="16.899999999999999" customHeight="1">
      <c r="A170" s="34"/>
      <c r="B170" s="39"/>
      <c r="C170" s="279" t="s">
        <v>149</v>
      </c>
      <c r="D170" s="280" t="s">
        <v>150</v>
      </c>
      <c r="E170" s="281" t="s">
        <v>1</v>
      </c>
      <c r="F170" s="282">
        <v>4.0199999999999996</v>
      </c>
      <c r="G170" s="34"/>
      <c r="H170" s="39"/>
    </row>
    <row r="171" spans="1:8" s="2" customFormat="1" ht="16.899999999999999" customHeight="1">
      <c r="A171" s="34"/>
      <c r="B171" s="39"/>
      <c r="C171" s="283" t="s">
        <v>149</v>
      </c>
      <c r="D171" s="283" t="s">
        <v>194</v>
      </c>
      <c r="E171" s="17" t="s">
        <v>1</v>
      </c>
      <c r="F171" s="284">
        <v>4.0199999999999996</v>
      </c>
      <c r="G171" s="34"/>
      <c r="H171" s="39"/>
    </row>
    <row r="172" spans="1:8" s="2" customFormat="1" ht="16.899999999999999" customHeight="1">
      <c r="A172" s="34"/>
      <c r="B172" s="39"/>
      <c r="C172" s="285" t="s">
        <v>2061</v>
      </c>
      <c r="D172" s="34"/>
      <c r="E172" s="34"/>
      <c r="F172" s="34"/>
      <c r="G172" s="34"/>
      <c r="H172" s="39"/>
    </row>
    <row r="173" spans="1:8" s="2" customFormat="1" ht="16.899999999999999" customHeight="1">
      <c r="A173" s="34"/>
      <c r="B173" s="39"/>
      <c r="C173" s="283" t="s">
        <v>188</v>
      </c>
      <c r="D173" s="283" t="s">
        <v>189</v>
      </c>
      <c r="E173" s="17" t="s">
        <v>190</v>
      </c>
      <c r="F173" s="284">
        <v>4.0199999999999996</v>
      </c>
      <c r="G173" s="34"/>
      <c r="H173" s="39"/>
    </row>
    <row r="174" spans="1:8" s="2" customFormat="1" ht="16.899999999999999" customHeight="1">
      <c r="A174" s="34"/>
      <c r="B174" s="39"/>
      <c r="C174" s="283" t="s">
        <v>332</v>
      </c>
      <c r="D174" s="283" t="s">
        <v>333</v>
      </c>
      <c r="E174" s="17" t="s">
        <v>190</v>
      </c>
      <c r="F174" s="284">
        <v>4.0199999999999996</v>
      </c>
      <c r="G174" s="34"/>
      <c r="H174" s="39"/>
    </row>
    <row r="175" spans="1:8" s="2" customFormat="1" ht="16.899999999999999" customHeight="1">
      <c r="A175" s="34"/>
      <c r="B175" s="39"/>
      <c r="C175" s="279" t="s">
        <v>412</v>
      </c>
      <c r="D175" s="280" t="s">
        <v>413</v>
      </c>
      <c r="E175" s="281" t="s">
        <v>1</v>
      </c>
      <c r="F175" s="282">
        <v>3</v>
      </c>
      <c r="G175" s="34"/>
      <c r="H175" s="39"/>
    </row>
    <row r="176" spans="1:8" s="2" customFormat="1" ht="16.899999999999999" customHeight="1">
      <c r="A176" s="34"/>
      <c r="B176" s="39"/>
      <c r="C176" s="283" t="s">
        <v>412</v>
      </c>
      <c r="D176" s="283" t="s">
        <v>665</v>
      </c>
      <c r="E176" s="17" t="s">
        <v>1</v>
      </c>
      <c r="F176" s="284">
        <v>3</v>
      </c>
      <c r="G176" s="34"/>
      <c r="H176" s="39"/>
    </row>
    <row r="177" spans="1:8" s="2" customFormat="1" ht="16.899999999999999" customHeight="1">
      <c r="A177" s="34"/>
      <c r="B177" s="39"/>
      <c r="C177" s="285" t="s">
        <v>2061</v>
      </c>
      <c r="D177" s="34"/>
      <c r="E177" s="34"/>
      <c r="F177" s="34"/>
      <c r="G177" s="34"/>
      <c r="H177" s="39"/>
    </row>
    <row r="178" spans="1:8" s="2" customFormat="1" ht="16.899999999999999" customHeight="1">
      <c r="A178" s="34"/>
      <c r="B178" s="39"/>
      <c r="C178" s="283" t="s">
        <v>319</v>
      </c>
      <c r="D178" s="283" t="s">
        <v>320</v>
      </c>
      <c r="E178" s="17" t="s">
        <v>190</v>
      </c>
      <c r="F178" s="284">
        <v>3</v>
      </c>
      <c r="G178" s="34"/>
      <c r="H178" s="39"/>
    </row>
    <row r="179" spans="1:8" s="2" customFormat="1" ht="16.899999999999999" customHeight="1">
      <c r="A179" s="34"/>
      <c r="B179" s="39"/>
      <c r="C179" s="283" t="s">
        <v>324</v>
      </c>
      <c r="D179" s="283" t="s">
        <v>325</v>
      </c>
      <c r="E179" s="17" t="s">
        <v>190</v>
      </c>
      <c r="F179" s="284">
        <v>3</v>
      </c>
      <c r="G179" s="34"/>
      <c r="H179" s="39"/>
    </row>
    <row r="180" spans="1:8" s="2" customFormat="1" ht="16.899999999999999" customHeight="1">
      <c r="A180" s="34"/>
      <c r="B180" s="39"/>
      <c r="C180" s="279" t="s">
        <v>148</v>
      </c>
      <c r="D180" s="280" t="s">
        <v>148</v>
      </c>
      <c r="E180" s="281" t="s">
        <v>1</v>
      </c>
      <c r="F180" s="282">
        <v>2</v>
      </c>
      <c r="G180" s="34"/>
      <c r="H180" s="39"/>
    </row>
    <row r="181" spans="1:8" s="2" customFormat="1" ht="16.899999999999999" customHeight="1">
      <c r="A181" s="34"/>
      <c r="B181" s="39"/>
      <c r="C181" s="283" t="s">
        <v>148</v>
      </c>
      <c r="D181" s="283" t="s">
        <v>86</v>
      </c>
      <c r="E181" s="17" t="s">
        <v>1</v>
      </c>
      <c r="F181" s="284">
        <v>2</v>
      </c>
      <c r="G181" s="34"/>
      <c r="H181" s="39"/>
    </row>
    <row r="182" spans="1:8" s="2" customFormat="1" ht="16.899999999999999" customHeight="1">
      <c r="A182" s="34"/>
      <c r="B182" s="39"/>
      <c r="C182" s="285" t="s">
        <v>2061</v>
      </c>
      <c r="D182" s="34"/>
      <c r="E182" s="34"/>
      <c r="F182" s="34"/>
      <c r="G182" s="34"/>
      <c r="H182" s="39"/>
    </row>
    <row r="183" spans="1:8" s="2" customFormat="1" ht="16.899999999999999" customHeight="1">
      <c r="A183" s="34"/>
      <c r="B183" s="39"/>
      <c r="C183" s="283" t="s">
        <v>275</v>
      </c>
      <c r="D183" s="283" t="s">
        <v>276</v>
      </c>
      <c r="E183" s="17" t="s">
        <v>222</v>
      </c>
      <c r="F183" s="284">
        <v>2</v>
      </c>
      <c r="G183" s="34"/>
      <c r="H183" s="39"/>
    </row>
    <row r="184" spans="1:8" s="2" customFormat="1" ht="16.899999999999999" customHeight="1">
      <c r="A184" s="34"/>
      <c r="B184" s="39"/>
      <c r="C184" s="283" t="s">
        <v>220</v>
      </c>
      <c r="D184" s="283" t="s">
        <v>221</v>
      </c>
      <c r="E184" s="17" t="s">
        <v>222</v>
      </c>
      <c r="F184" s="284">
        <v>2</v>
      </c>
      <c r="G184" s="34"/>
      <c r="H184" s="39"/>
    </row>
    <row r="185" spans="1:8" s="2" customFormat="1" ht="16.899999999999999" customHeight="1">
      <c r="A185" s="34"/>
      <c r="B185" s="39"/>
      <c r="C185" s="283" t="s">
        <v>289</v>
      </c>
      <c r="D185" s="283" t="s">
        <v>290</v>
      </c>
      <c r="E185" s="17" t="s">
        <v>222</v>
      </c>
      <c r="F185" s="284">
        <v>2</v>
      </c>
      <c r="G185" s="34"/>
      <c r="H185" s="39"/>
    </row>
    <row r="186" spans="1:8" s="2" customFormat="1" ht="16.899999999999999" customHeight="1">
      <c r="A186" s="34"/>
      <c r="B186" s="39"/>
      <c r="C186" s="283" t="s">
        <v>297</v>
      </c>
      <c r="D186" s="283" t="s">
        <v>298</v>
      </c>
      <c r="E186" s="17" t="s">
        <v>222</v>
      </c>
      <c r="F186" s="284">
        <v>2</v>
      </c>
      <c r="G186" s="34"/>
      <c r="H186" s="39"/>
    </row>
    <row r="187" spans="1:8" s="2" customFormat="1" ht="16.899999999999999" customHeight="1">
      <c r="A187" s="34"/>
      <c r="B187" s="39"/>
      <c r="C187" s="283" t="s">
        <v>305</v>
      </c>
      <c r="D187" s="283" t="s">
        <v>306</v>
      </c>
      <c r="E187" s="17" t="s">
        <v>222</v>
      </c>
      <c r="F187" s="284">
        <v>2</v>
      </c>
      <c r="G187" s="34"/>
      <c r="H187" s="39"/>
    </row>
    <row r="188" spans="1:8" s="2" customFormat="1" ht="16.899999999999999" customHeight="1">
      <c r="A188" s="34"/>
      <c r="B188" s="39"/>
      <c r="C188" s="283" t="s">
        <v>309</v>
      </c>
      <c r="D188" s="283" t="s">
        <v>310</v>
      </c>
      <c r="E188" s="17" t="s">
        <v>222</v>
      </c>
      <c r="F188" s="284">
        <v>2</v>
      </c>
      <c r="G188" s="34"/>
      <c r="H188" s="39"/>
    </row>
    <row r="189" spans="1:8" s="2" customFormat="1" ht="16.899999999999999" customHeight="1">
      <c r="A189" s="34"/>
      <c r="B189" s="39"/>
      <c r="C189" s="283" t="s">
        <v>236</v>
      </c>
      <c r="D189" s="283" t="s">
        <v>237</v>
      </c>
      <c r="E189" s="17" t="s">
        <v>190</v>
      </c>
      <c r="F189" s="284">
        <v>3.2</v>
      </c>
      <c r="G189" s="34"/>
      <c r="H189" s="39"/>
    </row>
    <row r="190" spans="1:8" s="2" customFormat="1" ht="16.899999999999999" customHeight="1">
      <c r="A190" s="34"/>
      <c r="B190" s="39"/>
      <c r="C190" s="283" t="s">
        <v>283</v>
      </c>
      <c r="D190" s="283" t="s">
        <v>284</v>
      </c>
      <c r="E190" s="17" t="s">
        <v>285</v>
      </c>
      <c r="F190" s="284">
        <v>0.06</v>
      </c>
      <c r="G190" s="34"/>
      <c r="H190" s="39"/>
    </row>
    <row r="191" spans="1:8" s="2" customFormat="1" ht="16.899999999999999" customHeight="1">
      <c r="A191" s="34"/>
      <c r="B191" s="39"/>
      <c r="C191" s="283" t="s">
        <v>278</v>
      </c>
      <c r="D191" s="283" t="s">
        <v>279</v>
      </c>
      <c r="E191" s="17" t="s">
        <v>222</v>
      </c>
      <c r="F191" s="284">
        <v>2</v>
      </c>
      <c r="G191" s="34"/>
      <c r="H191" s="39"/>
    </row>
    <row r="192" spans="1:8" s="2" customFormat="1" ht="16.899999999999999" customHeight="1">
      <c r="A192" s="34"/>
      <c r="B192" s="39"/>
      <c r="C192" s="279" t="s">
        <v>418</v>
      </c>
      <c r="D192" s="280" t="s">
        <v>419</v>
      </c>
      <c r="E192" s="281" t="s">
        <v>1</v>
      </c>
      <c r="F192" s="282">
        <v>3.149</v>
      </c>
      <c r="G192" s="34"/>
      <c r="H192" s="39"/>
    </row>
    <row r="193" spans="1:8" s="2" customFormat="1" ht="16.899999999999999" customHeight="1">
      <c r="A193" s="34"/>
      <c r="B193" s="39"/>
      <c r="C193" s="283" t="s">
        <v>418</v>
      </c>
      <c r="D193" s="283" t="s">
        <v>437</v>
      </c>
      <c r="E193" s="17" t="s">
        <v>1</v>
      </c>
      <c r="F193" s="284">
        <v>3.149</v>
      </c>
      <c r="G193" s="34"/>
      <c r="H193" s="39"/>
    </row>
    <row r="194" spans="1:8" s="2" customFormat="1" ht="16.899999999999999" customHeight="1">
      <c r="A194" s="34"/>
      <c r="B194" s="39"/>
      <c r="C194" s="285" t="s">
        <v>2061</v>
      </c>
      <c r="D194" s="34"/>
      <c r="E194" s="34"/>
      <c r="F194" s="34"/>
      <c r="G194" s="34"/>
      <c r="H194" s="39"/>
    </row>
    <row r="195" spans="1:8" s="2" customFormat="1" ht="16.899999999999999" customHeight="1">
      <c r="A195" s="34"/>
      <c r="B195" s="39"/>
      <c r="C195" s="283" t="s">
        <v>433</v>
      </c>
      <c r="D195" s="283" t="s">
        <v>434</v>
      </c>
      <c r="E195" s="17" t="s">
        <v>435</v>
      </c>
      <c r="F195" s="284">
        <v>3.149</v>
      </c>
      <c r="G195" s="34"/>
      <c r="H195" s="39"/>
    </row>
    <row r="196" spans="1:8" s="2" customFormat="1" ht="22.5">
      <c r="A196" s="34"/>
      <c r="B196" s="39"/>
      <c r="C196" s="283" t="s">
        <v>438</v>
      </c>
      <c r="D196" s="283" t="s">
        <v>439</v>
      </c>
      <c r="E196" s="17" t="s">
        <v>435</v>
      </c>
      <c r="F196" s="284">
        <v>3.149</v>
      </c>
      <c r="G196" s="34"/>
      <c r="H196" s="39"/>
    </row>
    <row r="197" spans="1:8" s="2" customFormat="1" ht="22.5">
      <c r="A197" s="34"/>
      <c r="B197" s="39"/>
      <c r="C197" s="283" t="s">
        <v>441</v>
      </c>
      <c r="D197" s="283" t="s">
        <v>442</v>
      </c>
      <c r="E197" s="17" t="s">
        <v>435</v>
      </c>
      <c r="F197" s="284">
        <v>3.149</v>
      </c>
      <c r="G197" s="34"/>
      <c r="H197" s="39"/>
    </row>
    <row r="198" spans="1:8" s="2" customFormat="1" ht="22.5">
      <c r="A198" s="34"/>
      <c r="B198" s="39"/>
      <c r="C198" s="283" t="s">
        <v>444</v>
      </c>
      <c r="D198" s="283" t="s">
        <v>445</v>
      </c>
      <c r="E198" s="17" t="s">
        <v>435</v>
      </c>
      <c r="F198" s="284">
        <v>3.149</v>
      </c>
      <c r="G198" s="34"/>
      <c r="H198" s="39"/>
    </row>
    <row r="199" spans="1:8" s="2" customFormat="1" ht="16.899999999999999" customHeight="1">
      <c r="A199" s="34"/>
      <c r="B199" s="39"/>
      <c r="C199" s="283" t="s">
        <v>447</v>
      </c>
      <c r="D199" s="283" t="s">
        <v>448</v>
      </c>
      <c r="E199" s="17" t="s">
        <v>243</v>
      </c>
      <c r="F199" s="284">
        <v>5.0380000000000003</v>
      </c>
      <c r="G199" s="34"/>
      <c r="H199" s="39"/>
    </row>
    <row r="200" spans="1:8" s="2" customFormat="1" ht="16.899999999999999" customHeight="1">
      <c r="A200" s="34"/>
      <c r="B200" s="39"/>
      <c r="C200" s="283" t="s">
        <v>451</v>
      </c>
      <c r="D200" s="283" t="s">
        <v>452</v>
      </c>
      <c r="E200" s="17" t="s">
        <v>435</v>
      </c>
      <c r="F200" s="284">
        <v>3.149</v>
      </c>
      <c r="G200" s="34"/>
      <c r="H200" s="39"/>
    </row>
    <row r="201" spans="1:8" s="2" customFormat="1" ht="26.45" customHeight="1">
      <c r="A201" s="34"/>
      <c r="B201" s="39"/>
      <c r="C201" s="278" t="s">
        <v>2077</v>
      </c>
      <c r="D201" s="278" t="s">
        <v>94</v>
      </c>
      <c r="E201" s="34"/>
      <c r="F201" s="34"/>
      <c r="G201" s="34"/>
      <c r="H201" s="39"/>
    </row>
    <row r="202" spans="1:8" s="2" customFormat="1" ht="16.899999999999999" customHeight="1">
      <c r="A202" s="34"/>
      <c r="B202" s="39"/>
      <c r="C202" s="279" t="s">
        <v>421</v>
      </c>
      <c r="D202" s="280" t="s">
        <v>422</v>
      </c>
      <c r="E202" s="281" t="s">
        <v>1</v>
      </c>
      <c r="F202" s="282">
        <v>1.0049999999999999</v>
      </c>
      <c r="G202" s="34"/>
      <c r="H202" s="39"/>
    </row>
    <row r="203" spans="1:8" s="2" customFormat="1" ht="16.899999999999999" customHeight="1">
      <c r="A203" s="34"/>
      <c r="B203" s="39"/>
      <c r="C203" s="283" t="s">
        <v>421</v>
      </c>
      <c r="D203" s="283" t="s">
        <v>471</v>
      </c>
      <c r="E203" s="17" t="s">
        <v>1</v>
      </c>
      <c r="F203" s="284">
        <v>1.0049999999999999</v>
      </c>
      <c r="G203" s="34"/>
      <c r="H203" s="39"/>
    </row>
    <row r="204" spans="1:8" s="2" customFormat="1" ht="16.899999999999999" customHeight="1">
      <c r="A204" s="34"/>
      <c r="B204" s="39"/>
      <c r="C204" s="285" t="s">
        <v>2061</v>
      </c>
      <c r="D204" s="34"/>
      <c r="E204" s="34"/>
      <c r="F204" s="34"/>
      <c r="G204" s="34"/>
      <c r="H204" s="39"/>
    </row>
    <row r="205" spans="1:8" s="2" customFormat="1" ht="16.899999999999999" customHeight="1">
      <c r="A205" s="34"/>
      <c r="B205" s="39"/>
      <c r="C205" s="283" t="s">
        <v>468</v>
      </c>
      <c r="D205" s="283" t="s">
        <v>469</v>
      </c>
      <c r="E205" s="17" t="s">
        <v>435</v>
      </c>
      <c r="F205" s="284">
        <v>1.0049999999999999</v>
      </c>
      <c r="G205" s="34"/>
      <c r="H205" s="39"/>
    </row>
    <row r="206" spans="1:8" s="2" customFormat="1" ht="16.899999999999999" customHeight="1">
      <c r="A206" s="34"/>
      <c r="B206" s="39"/>
      <c r="C206" s="283" t="s">
        <v>472</v>
      </c>
      <c r="D206" s="283" t="s">
        <v>473</v>
      </c>
      <c r="E206" s="17" t="s">
        <v>435</v>
      </c>
      <c r="F206" s="284">
        <v>1.0049999999999999</v>
      </c>
      <c r="G206" s="34"/>
      <c r="H206" s="39"/>
    </row>
    <row r="207" spans="1:8" s="2" customFormat="1" ht="16.899999999999999" customHeight="1">
      <c r="A207" s="34"/>
      <c r="B207" s="39"/>
      <c r="C207" s="279" t="s">
        <v>424</v>
      </c>
      <c r="D207" s="280" t="s">
        <v>425</v>
      </c>
      <c r="E207" s="281" t="s">
        <v>1</v>
      </c>
      <c r="F207" s="282">
        <v>0.60299999999999998</v>
      </c>
      <c r="G207" s="34"/>
      <c r="H207" s="39"/>
    </row>
    <row r="208" spans="1:8" s="2" customFormat="1" ht="16.899999999999999" customHeight="1">
      <c r="A208" s="34"/>
      <c r="B208" s="39"/>
      <c r="C208" s="283" t="s">
        <v>424</v>
      </c>
      <c r="D208" s="283" t="s">
        <v>737</v>
      </c>
      <c r="E208" s="17" t="s">
        <v>1</v>
      </c>
      <c r="F208" s="284">
        <v>0.60299999999999998</v>
      </c>
      <c r="G208" s="34"/>
      <c r="H208" s="39"/>
    </row>
    <row r="209" spans="1:8" s="2" customFormat="1" ht="16.899999999999999" customHeight="1">
      <c r="A209" s="34"/>
      <c r="B209" s="39"/>
      <c r="C209" s="285" t="s">
        <v>2061</v>
      </c>
      <c r="D209" s="34"/>
      <c r="E209" s="34"/>
      <c r="F209" s="34"/>
      <c r="G209" s="34"/>
      <c r="H209" s="39"/>
    </row>
    <row r="210" spans="1:8" s="2" customFormat="1" ht="16.899999999999999" customHeight="1">
      <c r="A210" s="34"/>
      <c r="B210" s="39"/>
      <c r="C210" s="283" t="s">
        <v>464</v>
      </c>
      <c r="D210" s="283" t="s">
        <v>465</v>
      </c>
      <c r="E210" s="17" t="s">
        <v>435</v>
      </c>
      <c r="F210" s="284">
        <v>0.60299999999999998</v>
      </c>
      <c r="G210" s="34"/>
      <c r="H210" s="39"/>
    </row>
    <row r="211" spans="1:8" s="2" customFormat="1" ht="16.899999999999999" customHeight="1">
      <c r="A211" s="34"/>
      <c r="B211" s="39"/>
      <c r="C211" s="283" t="s">
        <v>475</v>
      </c>
      <c r="D211" s="283" t="s">
        <v>476</v>
      </c>
      <c r="E211" s="17" t="s">
        <v>435</v>
      </c>
      <c r="F211" s="284">
        <v>0.60299999999999998</v>
      </c>
      <c r="G211" s="34"/>
      <c r="H211" s="39"/>
    </row>
    <row r="212" spans="1:8" s="2" customFormat="1" ht="16.899999999999999" customHeight="1">
      <c r="A212" s="34"/>
      <c r="B212" s="39"/>
      <c r="C212" s="279" t="s">
        <v>416</v>
      </c>
      <c r="D212" s="280" t="s">
        <v>416</v>
      </c>
      <c r="E212" s="281" t="s">
        <v>1</v>
      </c>
      <c r="F212" s="282">
        <v>5</v>
      </c>
      <c r="G212" s="34"/>
      <c r="H212" s="39"/>
    </row>
    <row r="213" spans="1:8" s="2" customFormat="1" ht="16.899999999999999" customHeight="1">
      <c r="A213" s="34"/>
      <c r="B213" s="39"/>
      <c r="C213" s="283" t="s">
        <v>416</v>
      </c>
      <c r="D213" s="283" t="s">
        <v>800</v>
      </c>
      <c r="E213" s="17" t="s">
        <v>1</v>
      </c>
      <c r="F213" s="284">
        <v>5</v>
      </c>
      <c r="G213" s="34"/>
      <c r="H213" s="39"/>
    </row>
    <row r="214" spans="1:8" s="2" customFormat="1" ht="16.899999999999999" customHeight="1">
      <c r="A214" s="34"/>
      <c r="B214" s="39"/>
      <c r="C214" s="279" t="s">
        <v>2078</v>
      </c>
      <c r="D214" s="280" t="s">
        <v>2078</v>
      </c>
      <c r="E214" s="281" t="s">
        <v>1</v>
      </c>
      <c r="F214" s="282">
        <v>13.7</v>
      </c>
      <c r="G214" s="34"/>
      <c r="H214" s="39"/>
    </row>
    <row r="215" spans="1:8" s="2" customFormat="1" ht="16.899999999999999" customHeight="1">
      <c r="A215" s="34"/>
      <c r="B215" s="39"/>
      <c r="C215" s="279" t="s">
        <v>140</v>
      </c>
      <c r="D215" s="280" t="s">
        <v>140</v>
      </c>
      <c r="E215" s="281" t="s">
        <v>1</v>
      </c>
      <c r="F215" s="282">
        <v>15.494999999999999</v>
      </c>
      <c r="G215" s="34"/>
      <c r="H215" s="39"/>
    </row>
    <row r="216" spans="1:8" s="2" customFormat="1" ht="16.899999999999999" customHeight="1">
      <c r="A216" s="34"/>
      <c r="B216" s="39"/>
      <c r="C216" s="283" t="s">
        <v>140</v>
      </c>
      <c r="D216" s="283" t="s">
        <v>330</v>
      </c>
      <c r="E216" s="17" t="s">
        <v>1</v>
      </c>
      <c r="F216" s="284">
        <v>15.494999999999999</v>
      </c>
      <c r="G216" s="34"/>
      <c r="H216" s="39"/>
    </row>
    <row r="217" spans="1:8" s="2" customFormat="1" ht="16.899999999999999" customHeight="1">
      <c r="A217" s="34"/>
      <c r="B217" s="39"/>
      <c r="C217" s="285" t="s">
        <v>2061</v>
      </c>
      <c r="D217" s="34"/>
      <c r="E217" s="34"/>
      <c r="F217" s="34"/>
      <c r="G217" s="34"/>
      <c r="H217" s="39"/>
    </row>
    <row r="218" spans="1:8" s="2" customFormat="1" ht="16.899999999999999" customHeight="1">
      <c r="A218" s="34"/>
      <c r="B218" s="39"/>
      <c r="C218" s="283" t="s">
        <v>361</v>
      </c>
      <c r="D218" s="283" t="s">
        <v>362</v>
      </c>
      <c r="E218" s="17" t="s">
        <v>190</v>
      </c>
      <c r="F218" s="284">
        <v>15.494999999999999</v>
      </c>
      <c r="G218" s="34"/>
      <c r="H218" s="39"/>
    </row>
    <row r="219" spans="1:8" s="2" customFormat="1" ht="22.5">
      <c r="A219" s="34"/>
      <c r="B219" s="39"/>
      <c r="C219" s="283" t="s">
        <v>365</v>
      </c>
      <c r="D219" s="283" t="s">
        <v>366</v>
      </c>
      <c r="E219" s="17" t="s">
        <v>190</v>
      </c>
      <c r="F219" s="284">
        <v>15.494999999999999</v>
      </c>
      <c r="G219" s="34"/>
      <c r="H219" s="39"/>
    </row>
    <row r="220" spans="1:8" s="2" customFormat="1" ht="16.899999999999999" customHeight="1">
      <c r="A220" s="34"/>
      <c r="B220" s="39"/>
      <c r="C220" s="279" t="s">
        <v>876</v>
      </c>
      <c r="D220" s="280" t="s">
        <v>876</v>
      </c>
      <c r="E220" s="281" t="s">
        <v>1</v>
      </c>
      <c r="F220" s="282">
        <v>0.20499999999999999</v>
      </c>
      <c r="G220" s="34"/>
      <c r="H220" s="39"/>
    </row>
    <row r="221" spans="1:8" s="2" customFormat="1" ht="16.899999999999999" customHeight="1">
      <c r="A221" s="34"/>
      <c r="B221" s="39"/>
      <c r="C221" s="283" t="s">
        <v>876</v>
      </c>
      <c r="D221" s="283" t="s">
        <v>912</v>
      </c>
      <c r="E221" s="17" t="s">
        <v>1</v>
      </c>
      <c r="F221" s="284">
        <v>0.20499999999999999</v>
      </c>
      <c r="G221" s="34"/>
      <c r="H221" s="39"/>
    </row>
    <row r="222" spans="1:8" s="2" customFormat="1" ht="16.899999999999999" customHeight="1">
      <c r="A222" s="34"/>
      <c r="B222" s="39"/>
      <c r="C222" s="279" t="s">
        <v>699</v>
      </c>
      <c r="D222" s="280" t="s">
        <v>699</v>
      </c>
      <c r="E222" s="281" t="s">
        <v>1</v>
      </c>
      <c r="F222" s="282">
        <v>12.7</v>
      </c>
      <c r="G222" s="34"/>
      <c r="H222" s="39"/>
    </row>
    <row r="223" spans="1:8" s="2" customFormat="1" ht="16.899999999999999" customHeight="1">
      <c r="A223" s="34"/>
      <c r="B223" s="39"/>
      <c r="C223" s="283" t="s">
        <v>699</v>
      </c>
      <c r="D223" s="283" t="s">
        <v>809</v>
      </c>
      <c r="E223" s="17" t="s">
        <v>1</v>
      </c>
      <c r="F223" s="284">
        <v>12.7</v>
      </c>
      <c r="G223" s="34"/>
      <c r="H223" s="39"/>
    </row>
    <row r="224" spans="1:8" s="2" customFormat="1" ht="16.899999999999999" customHeight="1">
      <c r="A224" s="34"/>
      <c r="B224" s="39"/>
      <c r="C224" s="285" t="s">
        <v>2061</v>
      </c>
      <c r="D224" s="34"/>
      <c r="E224" s="34"/>
      <c r="F224" s="34"/>
      <c r="G224" s="34"/>
      <c r="H224" s="39"/>
    </row>
    <row r="225" spans="1:8" s="2" customFormat="1" ht="16.899999999999999" customHeight="1">
      <c r="A225" s="34"/>
      <c r="B225" s="39"/>
      <c r="C225" s="283" t="s">
        <v>656</v>
      </c>
      <c r="D225" s="283" t="s">
        <v>657</v>
      </c>
      <c r="E225" s="17" t="s">
        <v>340</v>
      </c>
      <c r="F225" s="284">
        <v>12.7</v>
      </c>
      <c r="G225" s="34"/>
      <c r="H225" s="39"/>
    </row>
    <row r="226" spans="1:8" s="2" customFormat="1" ht="22.5">
      <c r="A226" s="34"/>
      <c r="B226" s="39"/>
      <c r="C226" s="283" t="s">
        <v>482</v>
      </c>
      <c r="D226" s="283" t="s">
        <v>483</v>
      </c>
      <c r="E226" s="17" t="s">
        <v>340</v>
      </c>
      <c r="F226" s="284">
        <v>12.7</v>
      </c>
      <c r="G226" s="34"/>
      <c r="H226" s="39"/>
    </row>
    <row r="227" spans="1:8" s="2" customFormat="1" ht="16.899999999999999" customHeight="1">
      <c r="A227" s="34"/>
      <c r="B227" s="39"/>
      <c r="C227" s="283" t="s">
        <v>534</v>
      </c>
      <c r="D227" s="283" t="s">
        <v>535</v>
      </c>
      <c r="E227" s="17" t="s">
        <v>190</v>
      </c>
      <c r="F227" s="284">
        <v>2.54</v>
      </c>
      <c r="G227" s="34"/>
      <c r="H227" s="39"/>
    </row>
    <row r="228" spans="1:8" s="2" customFormat="1" ht="16.899999999999999" customHeight="1">
      <c r="A228" s="34"/>
      <c r="B228" s="39"/>
      <c r="C228" s="283" t="s">
        <v>555</v>
      </c>
      <c r="D228" s="283" t="s">
        <v>556</v>
      </c>
      <c r="E228" s="17" t="s">
        <v>190</v>
      </c>
      <c r="F228" s="284">
        <v>2.54</v>
      </c>
      <c r="G228" s="34"/>
      <c r="H228" s="39"/>
    </row>
    <row r="229" spans="1:8" s="2" customFormat="1" ht="16.899999999999999" customHeight="1">
      <c r="A229" s="34"/>
      <c r="B229" s="39"/>
      <c r="C229" s="283" t="s">
        <v>578</v>
      </c>
      <c r="D229" s="283" t="s">
        <v>579</v>
      </c>
      <c r="E229" s="17" t="s">
        <v>340</v>
      </c>
      <c r="F229" s="284">
        <v>12.7</v>
      </c>
      <c r="G229" s="34"/>
      <c r="H229" s="39"/>
    </row>
    <row r="230" spans="1:8" s="2" customFormat="1" ht="16.899999999999999" customHeight="1">
      <c r="A230" s="34"/>
      <c r="B230" s="39"/>
      <c r="C230" s="283" t="s">
        <v>854</v>
      </c>
      <c r="D230" s="283" t="s">
        <v>855</v>
      </c>
      <c r="E230" s="17" t="s">
        <v>340</v>
      </c>
      <c r="F230" s="284">
        <v>12.7</v>
      </c>
      <c r="G230" s="34"/>
      <c r="H230" s="39"/>
    </row>
    <row r="231" spans="1:8" s="2" customFormat="1" ht="16.899999999999999" customHeight="1">
      <c r="A231" s="34"/>
      <c r="B231" s="39"/>
      <c r="C231" s="279" t="s">
        <v>2079</v>
      </c>
      <c r="D231" s="280" t="s">
        <v>2079</v>
      </c>
      <c r="E231" s="281" t="s">
        <v>1</v>
      </c>
      <c r="F231" s="282">
        <v>14.6</v>
      </c>
      <c r="G231" s="34"/>
      <c r="H231" s="39"/>
    </row>
    <row r="232" spans="1:8" s="2" customFormat="1" ht="16.899999999999999" customHeight="1">
      <c r="A232" s="34"/>
      <c r="B232" s="39"/>
      <c r="C232" s="279" t="s">
        <v>696</v>
      </c>
      <c r="D232" s="280" t="s">
        <v>697</v>
      </c>
      <c r="E232" s="281" t="s">
        <v>1</v>
      </c>
      <c r="F232" s="282">
        <v>26.675000000000001</v>
      </c>
      <c r="G232" s="34"/>
      <c r="H232" s="39"/>
    </row>
    <row r="233" spans="1:8" s="2" customFormat="1" ht="16.899999999999999" customHeight="1">
      <c r="A233" s="34"/>
      <c r="B233" s="39"/>
      <c r="C233" s="283" t="s">
        <v>696</v>
      </c>
      <c r="D233" s="283" t="s">
        <v>842</v>
      </c>
      <c r="E233" s="17" t="s">
        <v>1</v>
      </c>
      <c r="F233" s="284">
        <v>26.675000000000001</v>
      </c>
      <c r="G233" s="34"/>
      <c r="H233" s="39"/>
    </row>
    <row r="234" spans="1:8" s="2" customFormat="1" ht="16.899999999999999" customHeight="1">
      <c r="A234" s="34"/>
      <c r="B234" s="39"/>
      <c r="C234" s="285" t="s">
        <v>2061</v>
      </c>
      <c r="D234" s="34"/>
      <c r="E234" s="34"/>
      <c r="F234" s="34"/>
      <c r="G234" s="34"/>
      <c r="H234" s="39"/>
    </row>
    <row r="235" spans="1:8" s="2" customFormat="1" ht="16.899999999999999" customHeight="1">
      <c r="A235" s="34"/>
      <c r="B235" s="39"/>
      <c r="C235" s="283" t="s">
        <v>839</v>
      </c>
      <c r="D235" s="283" t="s">
        <v>840</v>
      </c>
      <c r="E235" s="17" t="s">
        <v>190</v>
      </c>
      <c r="F235" s="284">
        <v>26.675000000000001</v>
      </c>
      <c r="G235" s="34"/>
      <c r="H235" s="39"/>
    </row>
    <row r="236" spans="1:8" s="2" customFormat="1" ht="16.899999999999999" customHeight="1">
      <c r="A236" s="34"/>
      <c r="B236" s="39"/>
      <c r="C236" s="283" t="s">
        <v>203</v>
      </c>
      <c r="D236" s="283" t="s">
        <v>204</v>
      </c>
      <c r="E236" s="17" t="s">
        <v>190</v>
      </c>
      <c r="F236" s="284">
        <v>5.4450000000000003</v>
      </c>
      <c r="G236" s="34"/>
      <c r="H236" s="39"/>
    </row>
    <row r="237" spans="1:8" s="2" customFormat="1" ht="16.899999999999999" customHeight="1">
      <c r="A237" s="34"/>
      <c r="B237" s="39"/>
      <c r="C237" s="283" t="s">
        <v>824</v>
      </c>
      <c r="D237" s="283" t="s">
        <v>825</v>
      </c>
      <c r="E237" s="17" t="s">
        <v>190</v>
      </c>
      <c r="F237" s="284">
        <v>26.675000000000001</v>
      </c>
      <c r="G237" s="34"/>
      <c r="H237" s="39"/>
    </row>
    <row r="238" spans="1:8" s="2" customFormat="1" ht="16.899999999999999" customHeight="1">
      <c r="A238" s="34"/>
      <c r="B238" s="39"/>
      <c r="C238" s="283" t="s">
        <v>847</v>
      </c>
      <c r="D238" s="283" t="s">
        <v>848</v>
      </c>
      <c r="E238" s="17" t="s">
        <v>190</v>
      </c>
      <c r="F238" s="284">
        <v>26.675000000000001</v>
      </c>
      <c r="G238" s="34"/>
      <c r="H238" s="39"/>
    </row>
    <row r="239" spans="1:8" s="2" customFormat="1" ht="16.899999999999999" customHeight="1">
      <c r="A239" s="34"/>
      <c r="B239" s="39"/>
      <c r="C239" s="283" t="s">
        <v>752</v>
      </c>
      <c r="D239" s="283" t="s">
        <v>753</v>
      </c>
      <c r="E239" s="17" t="s">
        <v>190</v>
      </c>
      <c r="F239" s="284">
        <v>8.4149999999999991</v>
      </c>
      <c r="G239" s="34"/>
      <c r="H239" s="39"/>
    </row>
    <row r="240" spans="1:8" s="2" customFormat="1" ht="16.899999999999999" customHeight="1">
      <c r="A240" s="34"/>
      <c r="B240" s="39"/>
      <c r="C240" s="279" t="s">
        <v>693</v>
      </c>
      <c r="D240" s="280" t="s">
        <v>694</v>
      </c>
      <c r="E240" s="281" t="s">
        <v>1</v>
      </c>
      <c r="F240" s="282">
        <v>18.260000000000002</v>
      </c>
      <c r="G240" s="34"/>
      <c r="H240" s="39"/>
    </row>
    <row r="241" spans="1:8" s="2" customFormat="1" ht="16.899999999999999" customHeight="1">
      <c r="A241" s="34"/>
      <c r="B241" s="39"/>
      <c r="C241" s="283" t="s">
        <v>693</v>
      </c>
      <c r="D241" s="283" t="s">
        <v>846</v>
      </c>
      <c r="E241" s="17" t="s">
        <v>1</v>
      </c>
      <c r="F241" s="284">
        <v>18.260000000000002</v>
      </c>
      <c r="G241" s="34"/>
      <c r="H241" s="39"/>
    </row>
    <row r="242" spans="1:8" s="2" customFormat="1" ht="16.899999999999999" customHeight="1">
      <c r="A242" s="34"/>
      <c r="B242" s="39"/>
      <c r="C242" s="285" t="s">
        <v>2061</v>
      </c>
      <c r="D242" s="34"/>
      <c r="E242" s="34"/>
      <c r="F242" s="34"/>
      <c r="G242" s="34"/>
      <c r="H242" s="39"/>
    </row>
    <row r="243" spans="1:8" s="2" customFormat="1" ht="16.899999999999999" customHeight="1">
      <c r="A243" s="34"/>
      <c r="B243" s="39"/>
      <c r="C243" s="283" t="s">
        <v>843</v>
      </c>
      <c r="D243" s="283" t="s">
        <v>844</v>
      </c>
      <c r="E243" s="17" t="s">
        <v>190</v>
      </c>
      <c r="F243" s="284">
        <v>18.260000000000002</v>
      </c>
      <c r="G243" s="34"/>
      <c r="H243" s="39"/>
    </row>
    <row r="244" spans="1:8" s="2" customFormat="1" ht="16.899999999999999" customHeight="1">
      <c r="A244" s="34"/>
      <c r="B244" s="39"/>
      <c r="C244" s="283" t="s">
        <v>752</v>
      </c>
      <c r="D244" s="283" t="s">
        <v>753</v>
      </c>
      <c r="E244" s="17" t="s">
        <v>190</v>
      </c>
      <c r="F244" s="284">
        <v>8.4149999999999991</v>
      </c>
      <c r="G244" s="34"/>
      <c r="H244" s="39"/>
    </row>
    <row r="245" spans="1:8" s="2" customFormat="1" ht="16.899999999999999" customHeight="1">
      <c r="A245" s="34"/>
      <c r="B245" s="39"/>
      <c r="C245" s="279" t="s">
        <v>2080</v>
      </c>
      <c r="D245" s="280" t="s">
        <v>693</v>
      </c>
      <c r="E245" s="281" t="s">
        <v>1</v>
      </c>
      <c r="F245" s="282">
        <v>37.630000000000003</v>
      </c>
      <c r="G245" s="34"/>
      <c r="H245" s="39"/>
    </row>
    <row r="246" spans="1:8" s="2" customFormat="1" ht="16.899999999999999" customHeight="1">
      <c r="A246" s="34"/>
      <c r="B246" s="39"/>
      <c r="C246" s="279" t="s">
        <v>272</v>
      </c>
      <c r="D246" s="280" t="s">
        <v>2064</v>
      </c>
      <c r="E246" s="281" t="s">
        <v>1</v>
      </c>
      <c r="F246" s="282">
        <v>30.4</v>
      </c>
      <c r="G246" s="34"/>
      <c r="H246" s="39"/>
    </row>
    <row r="247" spans="1:8" s="2" customFormat="1" ht="16.899999999999999" customHeight="1">
      <c r="A247" s="34"/>
      <c r="B247" s="39"/>
      <c r="C247" s="283" t="s">
        <v>272</v>
      </c>
      <c r="D247" s="283" t="s">
        <v>273</v>
      </c>
      <c r="E247" s="17" t="s">
        <v>1</v>
      </c>
      <c r="F247" s="284">
        <v>30.4</v>
      </c>
      <c r="G247" s="34"/>
      <c r="H247" s="39"/>
    </row>
    <row r="248" spans="1:8" s="2" customFormat="1" ht="16.899999999999999" customHeight="1">
      <c r="A248" s="34"/>
      <c r="B248" s="39"/>
      <c r="C248" s="279" t="s">
        <v>146</v>
      </c>
      <c r="D248" s="280" t="s">
        <v>1</v>
      </c>
      <c r="E248" s="281" t="s">
        <v>1</v>
      </c>
      <c r="F248" s="282">
        <v>5.4450000000000003</v>
      </c>
      <c r="G248" s="34"/>
      <c r="H248" s="39"/>
    </row>
    <row r="249" spans="1:8" s="2" customFormat="1" ht="16.899999999999999" customHeight="1">
      <c r="A249" s="34"/>
      <c r="B249" s="39"/>
      <c r="C249" s="283" t="s">
        <v>146</v>
      </c>
      <c r="D249" s="283" t="s">
        <v>729</v>
      </c>
      <c r="E249" s="17" t="s">
        <v>1</v>
      </c>
      <c r="F249" s="284">
        <v>5.4450000000000003</v>
      </c>
      <c r="G249" s="34"/>
      <c r="H249" s="39"/>
    </row>
    <row r="250" spans="1:8" s="2" customFormat="1" ht="16.899999999999999" customHeight="1">
      <c r="A250" s="34"/>
      <c r="B250" s="39"/>
      <c r="C250" s="285" t="s">
        <v>2061</v>
      </c>
      <c r="D250" s="34"/>
      <c r="E250" s="34"/>
      <c r="F250" s="34"/>
      <c r="G250" s="34"/>
      <c r="H250" s="39"/>
    </row>
    <row r="251" spans="1:8" s="2" customFormat="1" ht="16.899999999999999" customHeight="1">
      <c r="A251" s="34"/>
      <c r="B251" s="39"/>
      <c r="C251" s="283" t="s">
        <v>203</v>
      </c>
      <c r="D251" s="283" t="s">
        <v>204</v>
      </c>
      <c r="E251" s="17" t="s">
        <v>190</v>
      </c>
      <c r="F251" s="284">
        <v>5.4450000000000003</v>
      </c>
      <c r="G251" s="34"/>
      <c r="H251" s="39"/>
    </row>
    <row r="252" spans="1:8" s="2" customFormat="1" ht="16.899999999999999" customHeight="1">
      <c r="A252" s="34"/>
      <c r="B252" s="39"/>
      <c r="C252" s="283" t="s">
        <v>327</v>
      </c>
      <c r="D252" s="283" t="s">
        <v>328</v>
      </c>
      <c r="E252" s="17" t="s">
        <v>190</v>
      </c>
      <c r="F252" s="284">
        <v>15.494999999999999</v>
      </c>
      <c r="G252" s="34"/>
      <c r="H252" s="39"/>
    </row>
    <row r="253" spans="1:8" s="2" customFormat="1" ht="16.899999999999999" customHeight="1">
      <c r="A253" s="34"/>
      <c r="B253" s="39"/>
      <c r="C253" s="283" t="s">
        <v>361</v>
      </c>
      <c r="D253" s="283" t="s">
        <v>362</v>
      </c>
      <c r="E253" s="17" t="s">
        <v>190</v>
      </c>
      <c r="F253" s="284">
        <v>15.494999999999999</v>
      </c>
      <c r="G253" s="34"/>
      <c r="H253" s="39"/>
    </row>
    <row r="254" spans="1:8" s="2" customFormat="1" ht="16.899999999999999" customHeight="1">
      <c r="A254" s="34"/>
      <c r="B254" s="39"/>
      <c r="C254" s="279" t="s">
        <v>143</v>
      </c>
      <c r="D254" s="280" t="s">
        <v>144</v>
      </c>
      <c r="E254" s="281" t="s">
        <v>1</v>
      </c>
      <c r="F254" s="282">
        <v>5.98</v>
      </c>
      <c r="G254" s="34"/>
      <c r="H254" s="39"/>
    </row>
    <row r="255" spans="1:8" s="2" customFormat="1" ht="16.899999999999999" customHeight="1">
      <c r="A255" s="34"/>
      <c r="B255" s="39"/>
      <c r="C255" s="283" t="s">
        <v>143</v>
      </c>
      <c r="D255" s="283" t="s">
        <v>870</v>
      </c>
      <c r="E255" s="17" t="s">
        <v>1</v>
      </c>
      <c r="F255" s="284">
        <v>5.98</v>
      </c>
      <c r="G255" s="34"/>
      <c r="H255" s="39"/>
    </row>
    <row r="256" spans="1:8" s="2" customFormat="1" ht="16.899999999999999" customHeight="1">
      <c r="A256" s="34"/>
      <c r="B256" s="39"/>
      <c r="C256" s="285" t="s">
        <v>2061</v>
      </c>
      <c r="D256" s="34"/>
      <c r="E256" s="34"/>
      <c r="F256" s="34"/>
      <c r="G256" s="34"/>
      <c r="H256" s="39"/>
    </row>
    <row r="257" spans="1:8" s="2" customFormat="1" ht="16.899999999999999" customHeight="1">
      <c r="A257" s="34"/>
      <c r="B257" s="39"/>
      <c r="C257" s="283" t="s">
        <v>353</v>
      </c>
      <c r="D257" s="283" t="s">
        <v>354</v>
      </c>
      <c r="E257" s="17" t="s">
        <v>190</v>
      </c>
      <c r="F257" s="284">
        <v>5.98</v>
      </c>
      <c r="G257" s="34"/>
      <c r="H257" s="39"/>
    </row>
    <row r="258" spans="1:8" s="2" customFormat="1" ht="16.899999999999999" customHeight="1">
      <c r="A258" s="34"/>
      <c r="B258" s="39"/>
      <c r="C258" s="283" t="s">
        <v>203</v>
      </c>
      <c r="D258" s="283" t="s">
        <v>204</v>
      </c>
      <c r="E258" s="17" t="s">
        <v>190</v>
      </c>
      <c r="F258" s="284">
        <v>5.4450000000000003</v>
      </c>
      <c r="G258" s="34"/>
      <c r="H258" s="39"/>
    </row>
    <row r="259" spans="1:8" s="2" customFormat="1" ht="16.899999999999999" customHeight="1">
      <c r="A259" s="34"/>
      <c r="B259" s="39"/>
      <c r="C259" s="283" t="s">
        <v>216</v>
      </c>
      <c r="D259" s="283" t="s">
        <v>217</v>
      </c>
      <c r="E259" s="17" t="s">
        <v>190</v>
      </c>
      <c r="F259" s="284">
        <v>5.98</v>
      </c>
      <c r="G259" s="34"/>
      <c r="H259" s="39"/>
    </row>
    <row r="260" spans="1:8" s="2" customFormat="1" ht="16.899999999999999" customHeight="1">
      <c r="A260" s="34"/>
      <c r="B260" s="39"/>
      <c r="C260" s="279" t="s">
        <v>137</v>
      </c>
      <c r="D260" s="280" t="s">
        <v>138</v>
      </c>
      <c r="E260" s="281" t="s">
        <v>1</v>
      </c>
      <c r="F260" s="282">
        <v>10.050000000000001</v>
      </c>
      <c r="G260" s="34"/>
      <c r="H260" s="39"/>
    </row>
    <row r="261" spans="1:8" s="2" customFormat="1" ht="16.899999999999999" customHeight="1">
      <c r="A261" s="34"/>
      <c r="B261" s="39"/>
      <c r="C261" s="283" t="s">
        <v>137</v>
      </c>
      <c r="D261" s="283" t="s">
        <v>734</v>
      </c>
      <c r="E261" s="17" t="s">
        <v>1</v>
      </c>
      <c r="F261" s="284">
        <v>10.050000000000001</v>
      </c>
      <c r="G261" s="34"/>
      <c r="H261" s="39"/>
    </row>
    <row r="262" spans="1:8" s="2" customFormat="1" ht="16.899999999999999" customHeight="1">
      <c r="A262" s="34"/>
      <c r="B262" s="39"/>
      <c r="C262" s="285" t="s">
        <v>2061</v>
      </c>
      <c r="D262" s="34"/>
      <c r="E262" s="34"/>
      <c r="F262" s="34"/>
      <c r="G262" s="34"/>
      <c r="H262" s="39"/>
    </row>
    <row r="263" spans="1:8" s="2" customFormat="1" ht="16.899999999999999" customHeight="1">
      <c r="A263" s="34"/>
      <c r="B263" s="39"/>
      <c r="C263" s="283" t="s">
        <v>211</v>
      </c>
      <c r="D263" s="283" t="s">
        <v>212</v>
      </c>
      <c r="E263" s="17" t="s">
        <v>190</v>
      </c>
      <c r="F263" s="284">
        <v>10.050000000000001</v>
      </c>
      <c r="G263" s="34"/>
      <c r="H263" s="39"/>
    </row>
    <row r="264" spans="1:8" s="2" customFormat="1" ht="16.899999999999999" customHeight="1">
      <c r="A264" s="34"/>
      <c r="B264" s="39"/>
      <c r="C264" s="283" t="s">
        <v>433</v>
      </c>
      <c r="D264" s="283" t="s">
        <v>434</v>
      </c>
      <c r="E264" s="17" t="s">
        <v>435</v>
      </c>
      <c r="F264" s="284">
        <v>2.0099999999999998</v>
      </c>
      <c r="G264" s="34"/>
      <c r="H264" s="39"/>
    </row>
    <row r="265" spans="1:8" s="2" customFormat="1" ht="16.899999999999999" customHeight="1">
      <c r="A265" s="34"/>
      <c r="B265" s="39"/>
      <c r="C265" s="283" t="s">
        <v>195</v>
      </c>
      <c r="D265" s="283" t="s">
        <v>196</v>
      </c>
      <c r="E265" s="17" t="s">
        <v>190</v>
      </c>
      <c r="F265" s="284">
        <v>10.050000000000001</v>
      </c>
      <c r="G265" s="34"/>
      <c r="H265" s="39"/>
    </row>
    <row r="266" spans="1:8" s="2" customFormat="1" ht="16.899999999999999" customHeight="1">
      <c r="A266" s="34"/>
      <c r="B266" s="39"/>
      <c r="C266" s="283" t="s">
        <v>464</v>
      </c>
      <c r="D266" s="283" t="s">
        <v>465</v>
      </c>
      <c r="E266" s="17" t="s">
        <v>435</v>
      </c>
      <c r="F266" s="284">
        <v>0.60299999999999998</v>
      </c>
      <c r="G266" s="34"/>
      <c r="H266" s="39"/>
    </row>
    <row r="267" spans="1:8" s="2" customFormat="1" ht="16.899999999999999" customHeight="1">
      <c r="A267" s="34"/>
      <c r="B267" s="39"/>
      <c r="C267" s="283" t="s">
        <v>468</v>
      </c>
      <c r="D267" s="283" t="s">
        <v>469</v>
      </c>
      <c r="E267" s="17" t="s">
        <v>435</v>
      </c>
      <c r="F267" s="284">
        <v>1.0049999999999999</v>
      </c>
      <c r="G267" s="34"/>
      <c r="H267" s="39"/>
    </row>
    <row r="268" spans="1:8" s="2" customFormat="1" ht="16.899999999999999" customHeight="1">
      <c r="A268" s="34"/>
      <c r="B268" s="39"/>
      <c r="C268" s="283" t="s">
        <v>478</v>
      </c>
      <c r="D268" s="283" t="s">
        <v>479</v>
      </c>
      <c r="E268" s="17" t="s">
        <v>243</v>
      </c>
      <c r="F268" s="284">
        <v>3.6999999999999998E-2</v>
      </c>
      <c r="G268" s="34"/>
      <c r="H268" s="39"/>
    </row>
    <row r="269" spans="1:8" s="2" customFormat="1" ht="16.899999999999999" customHeight="1">
      <c r="A269" s="34"/>
      <c r="B269" s="39"/>
      <c r="C269" s="283" t="s">
        <v>485</v>
      </c>
      <c r="D269" s="283" t="s">
        <v>486</v>
      </c>
      <c r="E269" s="17" t="s">
        <v>435</v>
      </c>
      <c r="F269" s="284">
        <v>1.0049999999999999</v>
      </c>
      <c r="G269" s="34"/>
      <c r="H269" s="39"/>
    </row>
    <row r="270" spans="1:8" s="2" customFormat="1" ht="16.899999999999999" customHeight="1">
      <c r="A270" s="34"/>
      <c r="B270" s="39"/>
      <c r="C270" s="283" t="s">
        <v>527</v>
      </c>
      <c r="D270" s="283" t="s">
        <v>528</v>
      </c>
      <c r="E270" s="17" t="s">
        <v>190</v>
      </c>
      <c r="F270" s="284">
        <v>10.050000000000001</v>
      </c>
      <c r="G270" s="34"/>
      <c r="H270" s="39"/>
    </row>
    <row r="271" spans="1:8" s="2" customFormat="1" ht="16.899999999999999" customHeight="1">
      <c r="A271" s="34"/>
      <c r="B271" s="39"/>
      <c r="C271" s="283" t="s">
        <v>542</v>
      </c>
      <c r="D271" s="283" t="s">
        <v>543</v>
      </c>
      <c r="E271" s="17" t="s">
        <v>190</v>
      </c>
      <c r="F271" s="284">
        <v>10.050000000000001</v>
      </c>
      <c r="G271" s="34"/>
      <c r="H271" s="39"/>
    </row>
    <row r="272" spans="1:8" s="2" customFormat="1" ht="16.899999999999999" customHeight="1">
      <c r="A272" s="34"/>
      <c r="B272" s="39"/>
      <c r="C272" s="283" t="s">
        <v>546</v>
      </c>
      <c r="D272" s="283" t="s">
        <v>547</v>
      </c>
      <c r="E272" s="17" t="s">
        <v>190</v>
      </c>
      <c r="F272" s="284">
        <v>10.050000000000001</v>
      </c>
      <c r="G272" s="34"/>
      <c r="H272" s="39"/>
    </row>
    <row r="273" spans="1:8" s="2" customFormat="1" ht="16.899999999999999" customHeight="1">
      <c r="A273" s="34"/>
      <c r="B273" s="39"/>
      <c r="C273" s="283" t="s">
        <v>569</v>
      </c>
      <c r="D273" s="283" t="s">
        <v>570</v>
      </c>
      <c r="E273" s="17" t="s">
        <v>190</v>
      </c>
      <c r="F273" s="284">
        <v>10.050000000000001</v>
      </c>
      <c r="G273" s="34"/>
      <c r="H273" s="39"/>
    </row>
    <row r="274" spans="1:8" s="2" customFormat="1" ht="16.899999999999999" customHeight="1">
      <c r="A274" s="34"/>
      <c r="B274" s="39"/>
      <c r="C274" s="283" t="s">
        <v>582</v>
      </c>
      <c r="D274" s="283" t="s">
        <v>583</v>
      </c>
      <c r="E274" s="17" t="s">
        <v>190</v>
      </c>
      <c r="F274" s="284">
        <v>10.050000000000001</v>
      </c>
      <c r="G274" s="34"/>
      <c r="H274" s="39"/>
    </row>
    <row r="275" spans="1:8" s="2" customFormat="1" ht="16.899999999999999" customHeight="1">
      <c r="A275" s="34"/>
      <c r="B275" s="39"/>
      <c r="C275" s="283" t="s">
        <v>796</v>
      </c>
      <c r="D275" s="283" t="s">
        <v>797</v>
      </c>
      <c r="E275" s="17" t="s">
        <v>190</v>
      </c>
      <c r="F275" s="284">
        <v>10.050000000000001</v>
      </c>
      <c r="G275" s="34"/>
      <c r="H275" s="39"/>
    </row>
    <row r="276" spans="1:8" s="2" customFormat="1" ht="16.899999999999999" customHeight="1">
      <c r="A276" s="34"/>
      <c r="B276" s="39"/>
      <c r="C276" s="283" t="s">
        <v>646</v>
      </c>
      <c r="D276" s="283" t="s">
        <v>647</v>
      </c>
      <c r="E276" s="17" t="s">
        <v>190</v>
      </c>
      <c r="F276" s="284">
        <v>10.050000000000001</v>
      </c>
      <c r="G276" s="34"/>
      <c r="H276" s="39"/>
    </row>
    <row r="277" spans="1:8" s="2" customFormat="1" ht="22.5">
      <c r="A277" s="34"/>
      <c r="B277" s="39"/>
      <c r="C277" s="283" t="s">
        <v>650</v>
      </c>
      <c r="D277" s="283" t="s">
        <v>651</v>
      </c>
      <c r="E277" s="17" t="s">
        <v>190</v>
      </c>
      <c r="F277" s="284">
        <v>10.050000000000001</v>
      </c>
      <c r="G277" s="34"/>
      <c r="H277" s="39"/>
    </row>
    <row r="278" spans="1:8" s="2" customFormat="1" ht="16.899999999999999" customHeight="1">
      <c r="A278" s="34"/>
      <c r="B278" s="39"/>
      <c r="C278" s="283" t="s">
        <v>805</v>
      </c>
      <c r="D278" s="283" t="s">
        <v>806</v>
      </c>
      <c r="E278" s="17" t="s">
        <v>190</v>
      </c>
      <c r="F278" s="284">
        <v>10.050000000000001</v>
      </c>
      <c r="G278" s="34"/>
      <c r="H278" s="39"/>
    </row>
    <row r="279" spans="1:8" s="2" customFormat="1" ht="16.899999999999999" customHeight="1">
      <c r="A279" s="34"/>
      <c r="B279" s="39"/>
      <c r="C279" s="283" t="s">
        <v>327</v>
      </c>
      <c r="D279" s="283" t="s">
        <v>328</v>
      </c>
      <c r="E279" s="17" t="s">
        <v>190</v>
      </c>
      <c r="F279" s="284">
        <v>15.494999999999999</v>
      </c>
      <c r="G279" s="34"/>
      <c r="H279" s="39"/>
    </row>
    <row r="280" spans="1:8" s="2" customFormat="1" ht="16.899999999999999" customHeight="1">
      <c r="A280" s="34"/>
      <c r="B280" s="39"/>
      <c r="C280" s="283" t="s">
        <v>344</v>
      </c>
      <c r="D280" s="283" t="s">
        <v>345</v>
      </c>
      <c r="E280" s="17" t="s">
        <v>190</v>
      </c>
      <c r="F280" s="284">
        <v>10.050000000000001</v>
      </c>
      <c r="G280" s="34"/>
      <c r="H280" s="39"/>
    </row>
    <row r="281" spans="1:8" s="2" customFormat="1" ht="16.899999999999999" customHeight="1">
      <c r="A281" s="34"/>
      <c r="B281" s="39"/>
      <c r="C281" s="283" t="s">
        <v>361</v>
      </c>
      <c r="D281" s="283" t="s">
        <v>362</v>
      </c>
      <c r="E281" s="17" t="s">
        <v>190</v>
      </c>
      <c r="F281" s="284">
        <v>15.494999999999999</v>
      </c>
      <c r="G281" s="34"/>
      <c r="H281" s="39"/>
    </row>
    <row r="282" spans="1:8" s="2" customFormat="1" ht="22.5">
      <c r="A282" s="34"/>
      <c r="B282" s="39"/>
      <c r="C282" s="283" t="s">
        <v>230</v>
      </c>
      <c r="D282" s="283" t="s">
        <v>231</v>
      </c>
      <c r="E282" s="17" t="s">
        <v>190</v>
      </c>
      <c r="F282" s="284">
        <v>10.050000000000001</v>
      </c>
      <c r="G282" s="34"/>
      <c r="H282" s="39"/>
    </row>
    <row r="283" spans="1:8" s="2" customFormat="1" ht="16.899999999999999" customHeight="1">
      <c r="A283" s="34"/>
      <c r="B283" s="39"/>
      <c r="C283" s="283" t="s">
        <v>233</v>
      </c>
      <c r="D283" s="283" t="s">
        <v>234</v>
      </c>
      <c r="E283" s="17" t="s">
        <v>190</v>
      </c>
      <c r="F283" s="284">
        <v>10.050000000000001</v>
      </c>
      <c r="G283" s="34"/>
      <c r="H283" s="39"/>
    </row>
    <row r="284" spans="1:8" s="2" customFormat="1" ht="22.5">
      <c r="A284" s="34"/>
      <c r="B284" s="39"/>
      <c r="C284" s="283" t="s">
        <v>492</v>
      </c>
      <c r="D284" s="283" t="s">
        <v>493</v>
      </c>
      <c r="E284" s="17" t="s">
        <v>435</v>
      </c>
      <c r="F284" s="284">
        <v>1.0049999999999999</v>
      </c>
      <c r="G284" s="34"/>
      <c r="H284" s="39"/>
    </row>
    <row r="285" spans="1:8" s="2" customFormat="1" ht="16.899999999999999" customHeight="1">
      <c r="A285" s="34"/>
      <c r="B285" s="39"/>
      <c r="C285" s="283" t="s">
        <v>495</v>
      </c>
      <c r="D285" s="283" t="s">
        <v>496</v>
      </c>
      <c r="E285" s="17" t="s">
        <v>435</v>
      </c>
      <c r="F285" s="284">
        <v>1.0049999999999999</v>
      </c>
      <c r="G285" s="34"/>
      <c r="H285" s="39"/>
    </row>
    <row r="286" spans="1:8" s="2" customFormat="1" ht="16.899999999999999" customHeight="1">
      <c r="A286" s="34"/>
      <c r="B286" s="39"/>
      <c r="C286" s="279" t="s">
        <v>702</v>
      </c>
      <c r="D286" s="280" t="s">
        <v>703</v>
      </c>
      <c r="E286" s="281" t="s">
        <v>1</v>
      </c>
      <c r="F286" s="282">
        <v>2.625</v>
      </c>
      <c r="G286" s="34"/>
      <c r="H286" s="39"/>
    </row>
    <row r="287" spans="1:8" s="2" customFormat="1" ht="16.899999999999999" customHeight="1">
      <c r="A287" s="34"/>
      <c r="B287" s="39"/>
      <c r="C287" s="283" t="s">
        <v>702</v>
      </c>
      <c r="D287" s="283" t="s">
        <v>722</v>
      </c>
      <c r="E287" s="17" t="s">
        <v>1</v>
      </c>
      <c r="F287" s="284">
        <v>2.625</v>
      </c>
      <c r="G287" s="34"/>
      <c r="H287" s="39"/>
    </row>
    <row r="288" spans="1:8" s="2" customFormat="1" ht="16.899999999999999" customHeight="1">
      <c r="A288" s="34"/>
      <c r="B288" s="39"/>
      <c r="C288" s="285" t="s">
        <v>2061</v>
      </c>
      <c r="D288" s="34"/>
      <c r="E288" s="34"/>
      <c r="F288" s="34"/>
      <c r="G288" s="34"/>
      <c r="H288" s="39"/>
    </row>
    <row r="289" spans="1:8" s="2" customFormat="1" ht="16.899999999999999" customHeight="1">
      <c r="A289" s="34"/>
      <c r="B289" s="39"/>
      <c r="C289" s="283" t="s">
        <v>719</v>
      </c>
      <c r="D289" s="283" t="s">
        <v>720</v>
      </c>
      <c r="E289" s="17" t="s">
        <v>190</v>
      </c>
      <c r="F289" s="284">
        <v>2.625</v>
      </c>
      <c r="G289" s="34"/>
      <c r="H289" s="39"/>
    </row>
    <row r="290" spans="1:8" s="2" customFormat="1" ht="16.899999999999999" customHeight="1">
      <c r="A290" s="34"/>
      <c r="B290" s="39"/>
      <c r="C290" s="283" t="s">
        <v>377</v>
      </c>
      <c r="D290" s="283" t="s">
        <v>378</v>
      </c>
      <c r="E290" s="17" t="s">
        <v>190</v>
      </c>
      <c r="F290" s="284">
        <v>3.9449999999999998</v>
      </c>
      <c r="G290" s="34"/>
      <c r="H290" s="39"/>
    </row>
    <row r="291" spans="1:8" s="2" customFormat="1" ht="16.899999999999999" customHeight="1">
      <c r="A291" s="34"/>
      <c r="B291" s="39"/>
      <c r="C291" s="279" t="s">
        <v>149</v>
      </c>
      <c r="D291" s="280" t="s">
        <v>150</v>
      </c>
      <c r="E291" s="281" t="s">
        <v>1</v>
      </c>
      <c r="F291" s="282">
        <v>2.68</v>
      </c>
      <c r="G291" s="34"/>
      <c r="H291" s="39"/>
    </row>
    <row r="292" spans="1:8" s="2" customFormat="1" ht="16.899999999999999" customHeight="1">
      <c r="A292" s="34"/>
      <c r="B292" s="39"/>
      <c r="C292" s="283" t="s">
        <v>149</v>
      </c>
      <c r="D292" s="283" t="s">
        <v>724</v>
      </c>
      <c r="E292" s="17" t="s">
        <v>1</v>
      </c>
      <c r="F292" s="284">
        <v>2.68</v>
      </c>
      <c r="G292" s="34"/>
      <c r="H292" s="39"/>
    </row>
    <row r="293" spans="1:8" s="2" customFormat="1" ht="16.899999999999999" customHeight="1">
      <c r="A293" s="34"/>
      <c r="B293" s="39"/>
      <c r="C293" s="285" t="s">
        <v>2061</v>
      </c>
      <c r="D293" s="34"/>
      <c r="E293" s="34"/>
      <c r="F293" s="34"/>
      <c r="G293" s="34"/>
      <c r="H293" s="39"/>
    </row>
    <row r="294" spans="1:8" s="2" customFormat="1" ht="16.899999999999999" customHeight="1">
      <c r="A294" s="34"/>
      <c r="B294" s="39"/>
      <c r="C294" s="283" t="s">
        <v>188</v>
      </c>
      <c r="D294" s="283" t="s">
        <v>189</v>
      </c>
      <c r="E294" s="17" t="s">
        <v>190</v>
      </c>
      <c r="F294" s="284">
        <v>2.68</v>
      </c>
      <c r="G294" s="34"/>
      <c r="H294" s="39"/>
    </row>
    <row r="295" spans="1:8" s="2" customFormat="1" ht="16.899999999999999" customHeight="1">
      <c r="A295" s="34"/>
      <c r="B295" s="39"/>
      <c r="C295" s="283" t="s">
        <v>332</v>
      </c>
      <c r="D295" s="283" t="s">
        <v>333</v>
      </c>
      <c r="E295" s="17" t="s">
        <v>190</v>
      </c>
      <c r="F295" s="284">
        <v>2.68</v>
      </c>
      <c r="G295" s="34"/>
      <c r="H295" s="39"/>
    </row>
    <row r="296" spans="1:8" s="2" customFormat="1" ht="16.899999999999999" customHeight="1">
      <c r="A296" s="34"/>
      <c r="B296" s="39"/>
      <c r="C296" s="279" t="s">
        <v>412</v>
      </c>
      <c r="D296" s="280" t="s">
        <v>413</v>
      </c>
      <c r="E296" s="281" t="s">
        <v>1</v>
      </c>
      <c r="F296" s="282">
        <v>0</v>
      </c>
      <c r="G296" s="34"/>
      <c r="H296" s="39"/>
    </row>
    <row r="297" spans="1:8" s="2" customFormat="1" ht="16.899999999999999" customHeight="1">
      <c r="A297" s="34"/>
      <c r="B297" s="39"/>
      <c r="C297" s="283" t="s">
        <v>412</v>
      </c>
      <c r="D297" s="283" t="s">
        <v>76</v>
      </c>
      <c r="E297" s="17" t="s">
        <v>1</v>
      </c>
      <c r="F297" s="284">
        <v>0</v>
      </c>
      <c r="G297" s="34"/>
      <c r="H297" s="39"/>
    </row>
    <row r="298" spans="1:8" s="2" customFormat="1" ht="16.899999999999999" customHeight="1">
      <c r="A298" s="34"/>
      <c r="B298" s="39"/>
      <c r="C298" s="279" t="s">
        <v>148</v>
      </c>
      <c r="D298" s="280" t="s">
        <v>148</v>
      </c>
      <c r="E298" s="281" t="s">
        <v>1</v>
      </c>
      <c r="F298" s="282">
        <v>0</v>
      </c>
      <c r="G298" s="34"/>
      <c r="H298" s="39"/>
    </row>
    <row r="299" spans="1:8" s="2" customFormat="1" ht="16.899999999999999" customHeight="1">
      <c r="A299" s="34"/>
      <c r="B299" s="39"/>
      <c r="C299" s="283" t="s">
        <v>148</v>
      </c>
      <c r="D299" s="283" t="s">
        <v>76</v>
      </c>
      <c r="E299" s="17" t="s">
        <v>1</v>
      </c>
      <c r="F299" s="284">
        <v>0</v>
      </c>
      <c r="G299" s="34"/>
      <c r="H299" s="39"/>
    </row>
    <row r="300" spans="1:8" s="2" customFormat="1" ht="16.899999999999999" customHeight="1">
      <c r="A300" s="34"/>
      <c r="B300" s="39"/>
      <c r="C300" s="279" t="s">
        <v>418</v>
      </c>
      <c r="D300" s="280" t="s">
        <v>419</v>
      </c>
      <c r="E300" s="281" t="s">
        <v>1</v>
      </c>
      <c r="F300" s="282">
        <v>2.0099999999999998</v>
      </c>
      <c r="G300" s="34"/>
      <c r="H300" s="39"/>
    </row>
    <row r="301" spans="1:8" s="2" customFormat="1" ht="16.899999999999999" customHeight="1">
      <c r="A301" s="34"/>
      <c r="B301" s="39"/>
      <c r="C301" s="283" t="s">
        <v>418</v>
      </c>
      <c r="D301" s="283" t="s">
        <v>437</v>
      </c>
      <c r="E301" s="17" t="s">
        <v>1</v>
      </c>
      <c r="F301" s="284">
        <v>2.0099999999999998</v>
      </c>
      <c r="G301" s="34"/>
      <c r="H301" s="39"/>
    </row>
    <row r="302" spans="1:8" s="2" customFormat="1" ht="16.899999999999999" customHeight="1">
      <c r="A302" s="34"/>
      <c r="B302" s="39"/>
      <c r="C302" s="285" t="s">
        <v>2061</v>
      </c>
      <c r="D302" s="34"/>
      <c r="E302" s="34"/>
      <c r="F302" s="34"/>
      <c r="G302" s="34"/>
      <c r="H302" s="39"/>
    </row>
    <row r="303" spans="1:8" s="2" customFormat="1" ht="16.899999999999999" customHeight="1">
      <c r="A303" s="34"/>
      <c r="B303" s="39"/>
      <c r="C303" s="283" t="s">
        <v>433</v>
      </c>
      <c r="D303" s="283" t="s">
        <v>434</v>
      </c>
      <c r="E303" s="17" t="s">
        <v>435</v>
      </c>
      <c r="F303" s="284">
        <v>2.0099999999999998</v>
      </c>
      <c r="G303" s="34"/>
      <c r="H303" s="39"/>
    </row>
    <row r="304" spans="1:8" s="2" customFormat="1" ht="22.5">
      <c r="A304" s="34"/>
      <c r="B304" s="39"/>
      <c r="C304" s="283" t="s">
        <v>438</v>
      </c>
      <c r="D304" s="283" t="s">
        <v>439</v>
      </c>
      <c r="E304" s="17" t="s">
        <v>435</v>
      </c>
      <c r="F304" s="284">
        <v>2.0099999999999998</v>
      </c>
      <c r="G304" s="34"/>
      <c r="H304" s="39"/>
    </row>
    <row r="305" spans="1:8" s="2" customFormat="1" ht="22.5">
      <c r="A305" s="34"/>
      <c r="B305" s="39"/>
      <c r="C305" s="283" t="s">
        <v>441</v>
      </c>
      <c r="D305" s="283" t="s">
        <v>442</v>
      </c>
      <c r="E305" s="17" t="s">
        <v>435</v>
      </c>
      <c r="F305" s="284">
        <v>2.0099999999999998</v>
      </c>
      <c r="G305" s="34"/>
      <c r="H305" s="39"/>
    </row>
    <row r="306" spans="1:8" s="2" customFormat="1" ht="22.5">
      <c r="A306" s="34"/>
      <c r="B306" s="39"/>
      <c r="C306" s="283" t="s">
        <v>444</v>
      </c>
      <c r="D306" s="283" t="s">
        <v>445</v>
      </c>
      <c r="E306" s="17" t="s">
        <v>435</v>
      </c>
      <c r="F306" s="284">
        <v>2.0099999999999998</v>
      </c>
      <c r="G306" s="34"/>
      <c r="H306" s="39"/>
    </row>
    <row r="307" spans="1:8" s="2" customFormat="1" ht="16.899999999999999" customHeight="1">
      <c r="A307" s="34"/>
      <c r="B307" s="39"/>
      <c r="C307" s="283" t="s">
        <v>447</v>
      </c>
      <c r="D307" s="283" t="s">
        <v>448</v>
      </c>
      <c r="E307" s="17" t="s">
        <v>243</v>
      </c>
      <c r="F307" s="284">
        <v>3.2160000000000002</v>
      </c>
      <c r="G307" s="34"/>
      <c r="H307" s="39"/>
    </row>
    <row r="308" spans="1:8" s="2" customFormat="1" ht="16.899999999999999" customHeight="1">
      <c r="A308" s="34"/>
      <c r="B308" s="39"/>
      <c r="C308" s="283" t="s">
        <v>451</v>
      </c>
      <c r="D308" s="283" t="s">
        <v>452</v>
      </c>
      <c r="E308" s="17" t="s">
        <v>435</v>
      </c>
      <c r="F308" s="284">
        <v>2.0099999999999998</v>
      </c>
      <c r="G308" s="34"/>
      <c r="H308" s="39"/>
    </row>
    <row r="309" spans="1:8" s="2" customFormat="1" ht="26.45" customHeight="1">
      <c r="A309" s="34"/>
      <c r="B309" s="39"/>
      <c r="C309" s="278" t="s">
        <v>2081</v>
      </c>
      <c r="D309" s="278" t="s">
        <v>97</v>
      </c>
      <c r="E309" s="34"/>
      <c r="F309" s="34"/>
      <c r="G309" s="34"/>
      <c r="H309" s="39"/>
    </row>
    <row r="310" spans="1:8" s="2" customFormat="1" ht="16.899999999999999" customHeight="1">
      <c r="A310" s="34"/>
      <c r="B310" s="39"/>
      <c r="C310" s="279" t="s">
        <v>140</v>
      </c>
      <c r="D310" s="280" t="s">
        <v>140</v>
      </c>
      <c r="E310" s="281" t="s">
        <v>1</v>
      </c>
      <c r="F310" s="282">
        <v>57.357999999999997</v>
      </c>
      <c r="G310" s="34"/>
      <c r="H310" s="39"/>
    </row>
    <row r="311" spans="1:8" s="2" customFormat="1" ht="16.899999999999999" customHeight="1">
      <c r="A311" s="34"/>
      <c r="B311" s="39"/>
      <c r="C311" s="283" t="s">
        <v>140</v>
      </c>
      <c r="D311" s="283" t="s">
        <v>330</v>
      </c>
      <c r="E311" s="17" t="s">
        <v>1</v>
      </c>
      <c r="F311" s="284">
        <v>57.357999999999997</v>
      </c>
      <c r="G311" s="34"/>
      <c r="H311" s="39"/>
    </row>
    <row r="312" spans="1:8" s="2" customFormat="1" ht="16.899999999999999" customHeight="1">
      <c r="A312" s="34"/>
      <c r="B312" s="39"/>
      <c r="C312" s="285" t="s">
        <v>2061</v>
      </c>
      <c r="D312" s="34"/>
      <c r="E312" s="34"/>
      <c r="F312" s="34"/>
      <c r="G312" s="34"/>
      <c r="H312" s="39"/>
    </row>
    <row r="313" spans="1:8" s="2" customFormat="1" ht="16.899999999999999" customHeight="1">
      <c r="A313" s="34"/>
      <c r="B313" s="39"/>
      <c r="C313" s="283" t="s">
        <v>361</v>
      </c>
      <c r="D313" s="283" t="s">
        <v>362</v>
      </c>
      <c r="E313" s="17" t="s">
        <v>190</v>
      </c>
      <c r="F313" s="284">
        <v>57.357999999999997</v>
      </c>
      <c r="G313" s="34"/>
      <c r="H313" s="39"/>
    </row>
    <row r="314" spans="1:8" s="2" customFormat="1" ht="22.5">
      <c r="A314" s="34"/>
      <c r="B314" s="39"/>
      <c r="C314" s="283" t="s">
        <v>365</v>
      </c>
      <c r="D314" s="283" t="s">
        <v>366</v>
      </c>
      <c r="E314" s="17" t="s">
        <v>190</v>
      </c>
      <c r="F314" s="284">
        <v>57.357999999999997</v>
      </c>
      <c r="G314" s="34"/>
      <c r="H314" s="39"/>
    </row>
    <row r="315" spans="1:8" s="2" customFormat="1" ht="16.899999999999999" customHeight="1">
      <c r="A315" s="34"/>
      <c r="B315" s="39"/>
      <c r="C315" s="279" t="s">
        <v>876</v>
      </c>
      <c r="D315" s="280" t="s">
        <v>876</v>
      </c>
      <c r="E315" s="281" t="s">
        <v>1</v>
      </c>
      <c r="F315" s="282">
        <v>0.20499999999999999</v>
      </c>
      <c r="G315" s="34"/>
      <c r="H315" s="39"/>
    </row>
    <row r="316" spans="1:8" s="2" customFormat="1" ht="16.899999999999999" customHeight="1">
      <c r="A316" s="34"/>
      <c r="B316" s="39"/>
      <c r="C316" s="283" t="s">
        <v>876</v>
      </c>
      <c r="D316" s="283" t="s">
        <v>912</v>
      </c>
      <c r="E316" s="17" t="s">
        <v>1</v>
      </c>
      <c r="F316" s="284">
        <v>0.20499999999999999</v>
      </c>
      <c r="G316" s="34"/>
      <c r="H316" s="39"/>
    </row>
    <row r="317" spans="1:8" s="2" customFormat="1" ht="16.899999999999999" customHeight="1">
      <c r="A317" s="34"/>
      <c r="B317" s="39"/>
      <c r="C317" s="285" t="s">
        <v>2061</v>
      </c>
      <c r="D317" s="34"/>
      <c r="E317" s="34"/>
      <c r="F317" s="34"/>
      <c r="G317" s="34"/>
      <c r="H317" s="39"/>
    </row>
    <row r="318" spans="1:8" s="2" customFormat="1" ht="16.899999999999999" customHeight="1">
      <c r="A318" s="34"/>
      <c r="B318" s="39"/>
      <c r="C318" s="283" t="s">
        <v>909</v>
      </c>
      <c r="D318" s="283" t="s">
        <v>910</v>
      </c>
      <c r="E318" s="17" t="s">
        <v>190</v>
      </c>
      <c r="F318" s="284">
        <v>0.20499999999999999</v>
      </c>
      <c r="G318" s="34"/>
      <c r="H318" s="39"/>
    </row>
    <row r="319" spans="1:8" s="2" customFormat="1" ht="16.899999999999999" customHeight="1">
      <c r="A319" s="34"/>
      <c r="B319" s="39"/>
      <c r="C319" s="283" t="s">
        <v>906</v>
      </c>
      <c r="D319" s="283" t="s">
        <v>907</v>
      </c>
      <c r="E319" s="17" t="s">
        <v>190</v>
      </c>
      <c r="F319" s="284">
        <v>0.20499999999999999</v>
      </c>
      <c r="G319" s="34"/>
      <c r="H319" s="39"/>
    </row>
    <row r="320" spans="1:8" s="2" customFormat="1" ht="16.899999999999999" customHeight="1">
      <c r="A320" s="34"/>
      <c r="B320" s="39"/>
      <c r="C320" s="279" t="s">
        <v>272</v>
      </c>
      <c r="D320" s="280" t="s">
        <v>2064</v>
      </c>
      <c r="E320" s="281" t="s">
        <v>1</v>
      </c>
      <c r="F320" s="282">
        <v>30.4</v>
      </c>
      <c r="G320" s="34"/>
      <c r="H320" s="39"/>
    </row>
    <row r="321" spans="1:8" s="2" customFormat="1" ht="16.899999999999999" customHeight="1">
      <c r="A321" s="34"/>
      <c r="B321" s="39"/>
      <c r="C321" s="283" t="s">
        <v>272</v>
      </c>
      <c r="D321" s="283" t="s">
        <v>273</v>
      </c>
      <c r="E321" s="17" t="s">
        <v>1</v>
      </c>
      <c r="F321" s="284">
        <v>30.4</v>
      </c>
      <c r="G321" s="34"/>
      <c r="H321" s="39"/>
    </row>
    <row r="322" spans="1:8" s="2" customFormat="1" ht="16.899999999999999" customHeight="1">
      <c r="A322" s="34"/>
      <c r="B322" s="39"/>
      <c r="C322" s="279" t="s">
        <v>146</v>
      </c>
      <c r="D322" s="280" t="s">
        <v>1</v>
      </c>
      <c r="E322" s="281" t="s">
        <v>1</v>
      </c>
      <c r="F322" s="282">
        <v>41.78</v>
      </c>
      <c r="G322" s="34"/>
      <c r="H322" s="39"/>
    </row>
    <row r="323" spans="1:8" s="2" customFormat="1" ht="16.899999999999999" customHeight="1">
      <c r="A323" s="34"/>
      <c r="B323" s="39"/>
      <c r="C323" s="283" t="s">
        <v>146</v>
      </c>
      <c r="D323" s="283" t="s">
        <v>882</v>
      </c>
      <c r="E323" s="17" t="s">
        <v>1</v>
      </c>
      <c r="F323" s="284">
        <v>41.78</v>
      </c>
      <c r="G323" s="34"/>
      <c r="H323" s="39"/>
    </row>
    <row r="324" spans="1:8" s="2" customFormat="1" ht="16.899999999999999" customHeight="1">
      <c r="A324" s="34"/>
      <c r="B324" s="39"/>
      <c r="C324" s="285" t="s">
        <v>2061</v>
      </c>
      <c r="D324" s="34"/>
      <c r="E324" s="34"/>
      <c r="F324" s="34"/>
      <c r="G324" s="34"/>
      <c r="H324" s="39"/>
    </row>
    <row r="325" spans="1:8" s="2" customFormat="1" ht="16.899999999999999" customHeight="1">
      <c r="A325" s="34"/>
      <c r="B325" s="39"/>
      <c r="C325" s="283" t="s">
        <v>203</v>
      </c>
      <c r="D325" s="283" t="s">
        <v>204</v>
      </c>
      <c r="E325" s="17" t="s">
        <v>190</v>
      </c>
      <c r="F325" s="284">
        <v>41.78</v>
      </c>
      <c r="G325" s="34"/>
      <c r="H325" s="39"/>
    </row>
    <row r="326" spans="1:8" s="2" customFormat="1" ht="16.899999999999999" customHeight="1">
      <c r="A326" s="34"/>
      <c r="B326" s="39"/>
      <c r="C326" s="283" t="s">
        <v>327</v>
      </c>
      <c r="D326" s="283" t="s">
        <v>328</v>
      </c>
      <c r="E326" s="17" t="s">
        <v>190</v>
      </c>
      <c r="F326" s="284">
        <v>57.357999999999997</v>
      </c>
      <c r="G326" s="34"/>
      <c r="H326" s="39"/>
    </row>
    <row r="327" spans="1:8" s="2" customFormat="1" ht="16.899999999999999" customHeight="1">
      <c r="A327" s="34"/>
      <c r="B327" s="39"/>
      <c r="C327" s="283" t="s">
        <v>361</v>
      </c>
      <c r="D327" s="283" t="s">
        <v>362</v>
      </c>
      <c r="E327" s="17" t="s">
        <v>190</v>
      </c>
      <c r="F327" s="284">
        <v>57.357999999999997</v>
      </c>
      <c r="G327" s="34"/>
      <c r="H327" s="39"/>
    </row>
    <row r="328" spans="1:8" s="2" customFormat="1" ht="16.899999999999999" customHeight="1">
      <c r="A328" s="34"/>
      <c r="B328" s="39"/>
      <c r="C328" s="279" t="s">
        <v>143</v>
      </c>
      <c r="D328" s="280" t="s">
        <v>144</v>
      </c>
      <c r="E328" s="281" t="s">
        <v>1</v>
      </c>
      <c r="F328" s="282">
        <v>6.22</v>
      </c>
      <c r="G328" s="34"/>
      <c r="H328" s="39"/>
    </row>
    <row r="329" spans="1:8" s="2" customFormat="1" ht="16.899999999999999" customHeight="1">
      <c r="A329" s="34"/>
      <c r="B329" s="39"/>
      <c r="C329" s="283" t="s">
        <v>143</v>
      </c>
      <c r="D329" s="283" t="s">
        <v>681</v>
      </c>
      <c r="E329" s="17" t="s">
        <v>1</v>
      </c>
      <c r="F329" s="284">
        <v>6.22</v>
      </c>
      <c r="G329" s="34"/>
      <c r="H329" s="39"/>
    </row>
    <row r="330" spans="1:8" s="2" customFormat="1" ht="16.899999999999999" customHeight="1">
      <c r="A330" s="34"/>
      <c r="B330" s="39"/>
      <c r="C330" s="285" t="s">
        <v>2061</v>
      </c>
      <c r="D330" s="34"/>
      <c r="E330" s="34"/>
      <c r="F330" s="34"/>
      <c r="G330" s="34"/>
      <c r="H330" s="39"/>
    </row>
    <row r="331" spans="1:8" s="2" customFormat="1" ht="16.899999999999999" customHeight="1">
      <c r="A331" s="34"/>
      <c r="B331" s="39"/>
      <c r="C331" s="283" t="s">
        <v>353</v>
      </c>
      <c r="D331" s="283" t="s">
        <v>354</v>
      </c>
      <c r="E331" s="17" t="s">
        <v>190</v>
      </c>
      <c r="F331" s="284">
        <v>6.22</v>
      </c>
      <c r="G331" s="34"/>
      <c r="H331" s="39"/>
    </row>
    <row r="332" spans="1:8" s="2" customFormat="1" ht="16.899999999999999" customHeight="1">
      <c r="A332" s="34"/>
      <c r="B332" s="39"/>
      <c r="C332" s="283" t="s">
        <v>203</v>
      </c>
      <c r="D332" s="283" t="s">
        <v>204</v>
      </c>
      <c r="E332" s="17" t="s">
        <v>190</v>
      </c>
      <c r="F332" s="284">
        <v>41.78</v>
      </c>
      <c r="G332" s="34"/>
      <c r="H332" s="39"/>
    </row>
    <row r="333" spans="1:8" s="2" customFormat="1" ht="16.899999999999999" customHeight="1">
      <c r="A333" s="34"/>
      <c r="B333" s="39"/>
      <c r="C333" s="283" t="s">
        <v>216</v>
      </c>
      <c r="D333" s="283" t="s">
        <v>217</v>
      </c>
      <c r="E333" s="17" t="s">
        <v>190</v>
      </c>
      <c r="F333" s="284">
        <v>6.22</v>
      </c>
      <c r="G333" s="34"/>
      <c r="H333" s="39"/>
    </row>
    <row r="334" spans="1:8" s="2" customFormat="1" ht="16.899999999999999" customHeight="1">
      <c r="A334" s="34"/>
      <c r="B334" s="39"/>
      <c r="C334" s="279" t="s">
        <v>137</v>
      </c>
      <c r="D334" s="280" t="s">
        <v>138</v>
      </c>
      <c r="E334" s="281" t="s">
        <v>1</v>
      </c>
      <c r="F334" s="282">
        <v>15.577999999999999</v>
      </c>
      <c r="G334" s="34"/>
      <c r="H334" s="39"/>
    </row>
    <row r="335" spans="1:8" s="2" customFormat="1" ht="16.899999999999999" customHeight="1">
      <c r="A335" s="34"/>
      <c r="B335" s="39"/>
      <c r="C335" s="283" t="s">
        <v>137</v>
      </c>
      <c r="D335" s="283" t="s">
        <v>214</v>
      </c>
      <c r="E335" s="17" t="s">
        <v>1</v>
      </c>
      <c r="F335" s="284">
        <v>15.577999999999999</v>
      </c>
      <c r="G335" s="34"/>
      <c r="H335" s="39"/>
    </row>
    <row r="336" spans="1:8" s="2" customFormat="1" ht="16.899999999999999" customHeight="1">
      <c r="A336" s="34"/>
      <c r="B336" s="39"/>
      <c r="C336" s="285" t="s">
        <v>2061</v>
      </c>
      <c r="D336" s="34"/>
      <c r="E336" s="34"/>
      <c r="F336" s="34"/>
      <c r="G336" s="34"/>
      <c r="H336" s="39"/>
    </row>
    <row r="337" spans="1:8" s="2" customFormat="1" ht="16.899999999999999" customHeight="1">
      <c r="A337" s="34"/>
      <c r="B337" s="39"/>
      <c r="C337" s="283" t="s">
        <v>211</v>
      </c>
      <c r="D337" s="283" t="s">
        <v>212</v>
      </c>
      <c r="E337" s="17" t="s">
        <v>190</v>
      </c>
      <c r="F337" s="284">
        <v>15.577999999999999</v>
      </c>
      <c r="G337" s="34"/>
      <c r="H337" s="39"/>
    </row>
    <row r="338" spans="1:8" s="2" customFormat="1" ht="16.899999999999999" customHeight="1">
      <c r="A338" s="34"/>
      <c r="B338" s="39"/>
      <c r="C338" s="283" t="s">
        <v>195</v>
      </c>
      <c r="D338" s="283" t="s">
        <v>196</v>
      </c>
      <c r="E338" s="17" t="s">
        <v>190</v>
      </c>
      <c r="F338" s="284">
        <v>15.577999999999999</v>
      </c>
      <c r="G338" s="34"/>
      <c r="H338" s="39"/>
    </row>
    <row r="339" spans="1:8" s="2" customFormat="1" ht="16.899999999999999" customHeight="1">
      <c r="A339" s="34"/>
      <c r="B339" s="39"/>
      <c r="C339" s="283" t="s">
        <v>327</v>
      </c>
      <c r="D339" s="283" t="s">
        <v>328</v>
      </c>
      <c r="E339" s="17" t="s">
        <v>190</v>
      </c>
      <c r="F339" s="284">
        <v>57.357999999999997</v>
      </c>
      <c r="G339" s="34"/>
      <c r="H339" s="39"/>
    </row>
    <row r="340" spans="1:8" s="2" customFormat="1" ht="16.899999999999999" customHeight="1">
      <c r="A340" s="34"/>
      <c r="B340" s="39"/>
      <c r="C340" s="283" t="s">
        <v>344</v>
      </c>
      <c r="D340" s="283" t="s">
        <v>345</v>
      </c>
      <c r="E340" s="17" t="s">
        <v>190</v>
      </c>
      <c r="F340" s="284">
        <v>15.577999999999999</v>
      </c>
      <c r="G340" s="34"/>
      <c r="H340" s="39"/>
    </row>
    <row r="341" spans="1:8" s="2" customFormat="1" ht="16.899999999999999" customHeight="1">
      <c r="A341" s="34"/>
      <c r="B341" s="39"/>
      <c r="C341" s="283" t="s">
        <v>361</v>
      </c>
      <c r="D341" s="283" t="s">
        <v>362</v>
      </c>
      <c r="E341" s="17" t="s">
        <v>190</v>
      </c>
      <c r="F341" s="284">
        <v>57.357999999999997</v>
      </c>
      <c r="G341" s="34"/>
      <c r="H341" s="39"/>
    </row>
    <row r="342" spans="1:8" s="2" customFormat="1" ht="22.5">
      <c r="A342" s="34"/>
      <c r="B342" s="39"/>
      <c r="C342" s="283" t="s">
        <v>230</v>
      </c>
      <c r="D342" s="283" t="s">
        <v>231</v>
      </c>
      <c r="E342" s="17" t="s">
        <v>190</v>
      </c>
      <c r="F342" s="284">
        <v>15.577999999999999</v>
      </c>
      <c r="G342" s="34"/>
      <c r="H342" s="39"/>
    </row>
    <row r="343" spans="1:8" s="2" customFormat="1" ht="16.899999999999999" customHeight="1">
      <c r="A343" s="34"/>
      <c r="B343" s="39"/>
      <c r="C343" s="283" t="s">
        <v>233</v>
      </c>
      <c r="D343" s="283" t="s">
        <v>234</v>
      </c>
      <c r="E343" s="17" t="s">
        <v>190</v>
      </c>
      <c r="F343" s="284">
        <v>15.577999999999999</v>
      </c>
      <c r="G343" s="34"/>
      <c r="H343" s="39"/>
    </row>
    <row r="344" spans="1:8" s="2" customFormat="1" ht="16.899999999999999" customHeight="1">
      <c r="A344" s="34"/>
      <c r="B344" s="39"/>
      <c r="C344" s="279" t="s">
        <v>149</v>
      </c>
      <c r="D344" s="280" t="s">
        <v>150</v>
      </c>
      <c r="E344" s="281" t="s">
        <v>1</v>
      </c>
      <c r="F344" s="282">
        <v>4.0199999999999996</v>
      </c>
      <c r="G344" s="34"/>
      <c r="H344" s="39"/>
    </row>
    <row r="345" spans="1:8" s="2" customFormat="1" ht="16.899999999999999" customHeight="1">
      <c r="A345" s="34"/>
      <c r="B345" s="39"/>
      <c r="C345" s="283" t="s">
        <v>149</v>
      </c>
      <c r="D345" s="283" t="s">
        <v>194</v>
      </c>
      <c r="E345" s="17" t="s">
        <v>1</v>
      </c>
      <c r="F345" s="284">
        <v>4.0199999999999996</v>
      </c>
      <c r="G345" s="34"/>
      <c r="H345" s="39"/>
    </row>
    <row r="346" spans="1:8" s="2" customFormat="1" ht="16.899999999999999" customHeight="1">
      <c r="A346" s="34"/>
      <c r="B346" s="39"/>
      <c r="C346" s="285" t="s">
        <v>2061</v>
      </c>
      <c r="D346" s="34"/>
      <c r="E346" s="34"/>
      <c r="F346" s="34"/>
      <c r="G346" s="34"/>
      <c r="H346" s="39"/>
    </row>
    <row r="347" spans="1:8" s="2" customFormat="1" ht="16.899999999999999" customHeight="1">
      <c r="A347" s="34"/>
      <c r="B347" s="39"/>
      <c r="C347" s="283" t="s">
        <v>188</v>
      </c>
      <c r="D347" s="283" t="s">
        <v>189</v>
      </c>
      <c r="E347" s="17" t="s">
        <v>190</v>
      </c>
      <c r="F347" s="284">
        <v>4.0199999999999996</v>
      </c>
      <c r="G347" s="34"/>
      <c r="H347" s="39"/>
    </row>
    <row r="348" spans="1:8" s="2" customFormat="1" ht="16.899999999999999" customHeight="1">
      <c r="A348" s="34"/>
      <c r="B348" s="39"/>
      <c r="C348" s="283" t="s">
        <v>332</v>
      </c>
      <c r="D348" s="283" t="s">
        <v>333</v>
      </c>
      <c r="E348" s="17" t="s">
        <v>190</v>
      </c>
      <c r="F348" s="284">
        <v>4.0199999999999996</v>
      </c>
      <c r="G348" s="34"/>
      <c r="H348" s="39"/>
    </row>
    <row r="349" spans="1:8" s="2" customFormat="1" ht="16.899999999999999" customHeight="1">
      <c r="A349" s="34"/>
      <c r="B349" s="39"/>
      <c r="C349" s="279" t="s">
        <v>412</v>
      </c>
      <c r="D349" s="280" t="s">
        <v>413</v>
      </c>
      <c r="E349" s="281" t="s">
        <v>1</v>
      </c>
      <c r="F349" s="282">
        <v>3</v>
      </c>
      <c r="G349" s="34"/>
      <c r="H349" s="39"/>
    </row>
    <row r="350" spans="1:8" s="2" customFormat="1" ht="16.899999999999999" customHeight="1">
      <c r="A350" s="34"/>
      <c r="B350" s="39"/>
      <c r="C350" s="283" t="s">
        <v>412</v>
      </c>
      <c r="D350" s="283" t="s">
        <v>665</v>
      </c>
      <c r="E350" s="17" t="s">
        <v>1</v>
      </c>
      <c r="F350" s="284">
        <v>3</v>
      </c>
      <c r="G350" s="34"/>
      <c r="H350" s="39"/>
    </row>
    <row r="351" spans="1:8" s="2" customFormat="1" ht="16.899999999999999" customHeight="1">
      <c r="A351" s="34"/>
      <c r="B351" s="39"/>
      <c r="C351" s="285" t="s">
        <v>2061</v>
      </c>
      <c r="D351" s="34"/>
      <c r="E351" s="34"/>
      <c r="F351" s="34"/>
      <c r="G351" s="34"/>
      <c r="H351" s="39"/>
    </row>
    <row r="352" spans="1:8" s="2" customFormat="1" ht="16.899999999999999" customHeight="1">
      <c r="A352" s="34"/>
      <c r="B352" s="39"/>
      <c r="C352" s="283" t="s">
        <v>319</v>
      </c>
      <c r="D352" s="283" t="s">
        <v>320</v>
      </c>
      <c r="E352" s="17" t="s">
        <v>190</v>
      </c>
      <c r="F352" s="284">
        <v>3</v>
      </c>
      <c r="G352" s="34"/>
      <c r="H352" s="39"/>
    </row>
    <row r="353" spans="1:8" s="2" customFormat="1" ht="16.899999999999999" customHeight="1">
      <c r="A353" s="34"/>
      <c r="B353" s="39"/>
      <c r="C353" s="283" t="s">
        <v>324</v>
      </c>
      <c r="D353" s="283" t="s">
        <v>325</v>
      </c>
      <c r="E353" s="17" t="s">
        <v>190</v>
      </c>
      <c r="F353" s="284">
        <v>3</v>
      </c>
      <c r="G353" s="34"/>
      <c r="H353" s="39"/>
    </row>
    <row r="354" spans="1:8" s="2" customFormat="1" ht="16.899999999999999" customHeight="1">
      <c r="A354" s="34"/>
      <c r="B354" s="39"/>
      <c r="C354" s="279" t="s">
        <v>148</v>
      </c>
      <c r="D354" s="280" t="s">
        <v>148</v>
      </c>
      <c r="E354" s="281" t="s">
        <v>1</v>
      </c>
      <c r="F354" s="282">
        <v>2</v>
      </c>
      <c r="G354" s="34"/>
      <c r="H354" s="39"/>
    </row>
    <row r="355" spans="1:8" s="2" customFormat="1" ht="16.899999999999999" customHeight="1">
      <c r="A355" s="34"/>
      <c r="B355" s="39"/>
      <c r="C355" s="283" t="s">
        <v>148</v>
      </c>
      <c r="D355" s="283" t="s">
        <v>86</v>
      </c>
      <c r="E355" s="17" t="s">
        <v>1</v>
      </c>
      <c r="F355" s="284">
        <v>2</v>
      </c>
      <c r="G355" s="34"/>
      <c r="H355" s="39"/>
    </row>
    <row r="356" spans="1:8" s="2" customFormat="1" ht="16.899999999999999" customHeight="1">
      <c r="A356" s="34"/>
      <c r="B356" s="39"/>
      <c r="C356" s="285" t="s">
        <v>2061</v>
      </c>
      <c r="D356" s="34"/>
      <c r="E356" s="34"/>
      <c r="F356" s="34"/>
      <c r="G356" s="34"/>
      <c r="H356" s="39"/>
    </row>
    <row r="357" spans="1:8" s="2" customFormat="1" ht="16.899999999999999" customHeight="1">
      <c r="A357" s="34"/>
      <c r="B357" s="39"/>
      <c r="C357" s="283" t="s">
        <v>275</v>
      </c>
      <c r="D357" s="283" t="s">
        <v>276</v>
      </c>
      <c r="E357" s="17" t="s">
        <v>222</v>
      </c>
      <c r="F357" s="284">
        <v>2</v>
      </c>
      <c r="G357" s="34"/>
      <c r="H357" s="39"/>
    </row>
    <row r="358" spans="1:8" s="2" customFormat="1" ht="16.899999999999999" customHeight="1">
      <c r="A358" s="34"/>
      <c r="B358" s="39"/>
      <c r="C358" s="283" t="s">
        <v>220</v>
      </c>
      <c r="D358" s="283" t="s">
        <v>221</v>
      </c>
      <c r="E358" s="17" t="s">
        <v>222</v>
      </c>
      <c r="F358" s="284">
        <v>2</v>
      </c>
      <c r="G358" s="34"/>
      <c r="H358" s="39"/>
    </row>
    <row r="359" spans="1:8" s="2" customFormat="1" ht="16.899999999999999" customHeight="1">
      <c r="A359" s="34"/>
      <c r="B359" s="39"/>
      <c r="C359" s="283" t="s">
        <v>289</v>
      </c>
      <c r="D359" s="283" t="s">
        <v>290</v>
      </c>
      <c r="E359" s="17" t="s">
        <v>222</v>
      </c>
      <c r="F359" s="284">
        <v>2</v>
      </c>
      <c r="G359" s="34"/>
      <c r="H359" s="39"/>
    </row>
    <row r="360" spans="1:8" s="2" customFormat="1" ht="16.899999999999999" customHeight="1">
      <c r="A360" s="34"/>
      <c r="B360" s="39"/>
      <c r="C360" s="283" t="s">
        <v>297</v>
      </c>
      <c r="D360" s="283" t="s">
        <v>298</v>
      </c>
      <c r="E360" s="17" t="s">
        <v>222</v>
      </c>
      <c r="F360" s="284">
        <v>2</v>
      </c>
      <c r="G360" s="34"/>
      <c r="H360" s="39"/>
    </row>
    <row r="361" spans="1:8" s="2" customFormat="1" ht="16.899999999999999" customHeight="1">
      <c r="A361" s="34"/>
      <c r="B361" s="39"/>
      <c r="C361" s="283" t="s">
        <v>305</v>
      </c>
      <c r="D361" s="283" t="s">
        <v>306</v>
      </c>
      <c r="E361" s="17" t="s">
        <v>222</v>
      </c>
      <c r="F361" s="284">
        <v>2</v>
      </c>
      <c r="G361" s="34"/>
      <c r="H361" s="39"/>
    </row>
    <row r="362" spans="1:8" s="2" customFormat="1" ht="16.899999999999999" customHeight="1">
      <c r="A362" s="34"/>
      <c r="B362" s="39"/>
      <c r="C362" s="283" t="s">
        <v>309</v>
      </c>
      <c r="D362" s="283" t="s">
        <v>310</v>
      </c>
      <c r="E362" s="17" t="s">
        <v>222</v>
      </c>
      <c r="F362" s="284">
        <v>2</v>
      </c>
      <c r="G362" s="34"/>
      <c r="H362" s="39"/>
    </row>
    <row r="363" spans="1:8" s="2" customFormat="1" ht="16.899999999999999" customHeight="1">
      <c r="A363" s="34"/>
      <c r="B363" s="39"/>
      <c r="C363" s="283" t="s">
        <v>236</v>
      </c>
      <c r="D363" s="283" t="s">
        <v>237</v>
      </c>
      <c r="E363" s="17" t="s">
        <v>190</v>
      </c>
      <c r="F363" s="284">
        <v>3.2</v>
      </c>
      <c r="G363" s="34"/>
      <c r="H363" s="39"/>
    </row>
    <row r="364" spans="1:8" s="2" customFormat="1" ht="16.899999999999999" customHeight="1">
      <c r="A364" s="34"/>
      <c r="B364" s="39"/>
      <c r="C364" s="283" t="s">
        <v>283</v>
      </c>
      <c r="D364" s="283" t="s">
        <v>284</v>
      </c>
      <c r="E364" s="17" t="s">
        <v>285</v>
      </c>
      <c r="F364" s="284">
        <v>0.06</v>
      </c>
      <c r="G364" s="34"/>
      <c r="H364" s="39"/>
    </row>
    <row r="365" spans="1:8" s="2" customFormat="1" ht="16.899999999999999" customHeight="1">
      <c r="A365" s="34"/>
      <c r="B365" s="39"/>
      <c r="C365" s="283" t="s">
        <v>278</v>
      </c>
      <c r="D365" s="283" t="s">
        <v>279</v>
      </c>
      <c r="E365" s="17" t="s">
        <v>222</v>
      </c>
      <c r="F365" s="284">
        <v>2</v>
      </c>
      <c r="G365" s="34"/>
      <c r="H365" s="39"/>
    </row>
    <row r="366" spans="1:8" s="2" customFormat="1" ht="16.899999999999999" customHeight="1">
      <c r="A366" s="34"/>
      <c r="B366" s="39"/>
      <c r="C366" s="279" t="s">
        <v>2082</v>
      </c>
      <c r="D366" s="280" t="s">
        <v>2082</v>
      </c>
      <c r="E366" s="281" t="s">
        <v>1</v>
      </c>
      <c r="F366" s="282">
        <v>7.0000000000000007E-2</v>
      </c>
      <c r="G366" s="34"/>
      <c r="H366" s="39"/>
    </row>
    <row r="367" spans="1:8" s="2" customFormat="1" ht="16.899999999999999" customHeight="1">
      <c r="A367" s="34"/>
      <c r="B367" s="39"/>
      <c r="C367" s="283" t="s">
        <v>2082</v>
      </c>
      <c r="D367" s="283" t="s">
        <v>2083</v>
      </c>
      <c r="E367" s="17" t="s">
        <v>1</v>
      </c>
      <c r="F367" s="284">
        <v>7.0000000000000007E-2</v>
      </c>
      <c r="G367" s="34"/>
      <c r="H367" s="39"/>
    </row>
    <row r="368" spans="1:8" s="2" customFormat="1" ht="26.45" customHeight="1">
      <c r="A368" s="34"/>
      <c r="B368" s="39"/>
      <c r="C368" s="278" t="s">
        <v>2084</v>
      </c>
      <c r="D368" s="278" t="s">
        <v>100</v>
      </c>
      <c r="E368" s="34"/>
      <c r="F368" s="34"/>
      <c r="G368" s="34"/>
      <c r="H368" s="39"/>
    </row>
    <row r="369" spans="1:8" s="2" customFormat="1" ht="16.899999999999999" customHeight="1">
      <c r="A369" s="34"/>
      <c r="B369" s="39"/>
      <c r="C369" s="279" t="s">
        <v>140</v>
      </c>
      <c r="D369" s="280" t="s">
        <v>140</v>
      </c>
      <c r="E369" s="281" t="s">
        <v>1</v>
      </c>
      <c r="F369" s="282">
        <v>18.375</v>
      </c>
      <c r="G369" s="34"/>
      <c r="H369" s="39"/>
    </row>
    <row r="370" spans="1:8" s="2" customFormat="1" ht="16.899999999999999" customHeight="1">
      <c r="A370" s="34"/>
      <c r="B370" s="39"/>
      <c r="C370" s="283" t="s">
        <v>140</v>
      </c>
      <c r="D370" s="283" t="s">
        <v>330</v>
      </c>
      <c r="E370" s="17" t="s">
        <v>1</v>
      </c>
      <c r="F370" s="284">
        <v>18.375</v>
      </c>
      <c r="G370" s="34"/>
      <c r="H370" s="39"/>
    </row>
    <row r="371" spans="1:8" s="2" customFormat="1" ht="16.899999999999999" customHeight="1">
      <c r="A371" s="34"/>
      <c r="B371" s="39"/>
      <c r="C371" s="285" t="s">
        <v>2061</v>
      </c>
      <c r="D371" s="34"/>
      <c r="E371" s="34"/>
      <c r="F371" s="34"/>
      <c r="G371" s="34"/>
      <c r="H371" s="39"/>
    </row>
    <row r="372" spans="1:8" s="2" customFormat="1" ht="16.899999999999999" customHeight="1">
      <c r="A372" s="34"/>
      <c r="B372" s="39"/>
      <c r="C372" s="283" t="s">
        <v>361</v>
      </c>
      <c r="D372" s="283" t="s">
        <v>362</v>
      </c>
      <c r="E372" s="17" t="s">
        <v>190</v>
      </c>
      <c r="F372" s="284">
        <v>18.375</v>
      </c>
      <c r="G372" s="34"/>
      <c r="H372" s="39"/>
    </row>
    <row r="373" spans="1:8" s="2" customFormat="1" ht="22.5">
      <c r="A373" s="34"/>
      <c r="B373" s="39"/>
      <c r="C373" s="283" t="s">
        <v>365</v>
      </c>
      <c r="D373" s="283" t="s">
        <v>366</v>
      </c>
      <c r="E373" s="17" t="s">
        <v>190</v>
      </c>
      <c r="F373" s="284">
        <v>18.375</v>
      </c>
      <c r="G373" s="34"/>
      <c r="H373" s="39"/>
    </row>
    <row r="374" spans="1:8" s="2" customFormat="1" ht="16.899999999999999" customHeight="1">
      <c r="A374" s="34"/>
      <c r="B374" s="39"/>
      <c r="C374" s="279" t="s">
        <v>272</v>
      </c>
      <c r="D374" s="280" t="s">
        <v>2064</v>
      </c>
      <c r="E374" s="281" t="s">
        <v>1</v>
      </c>
      <c r="F374" s="282">
        <v>30.4</v>
      </c>
      <c r="G374" s="34"/>
      <c r="H374" s="39"/>
    </row>
    <row r="375" spans="1:8" s="2" customFormat="1" ht="16.899999999999999" customHeight="1">
      <c r="A375" s="34"/>
      <c r="B375" s="39"/>
      <c r="C375" s="283" t="s">
        <v>272</v>
      </c>
      <c r="D375" s="283" t="s">
        <v>273</v>
      </c>
      <c r="E375" s="17" t="s">
        <v>1</v>
      </c>
      <c r="F375" s="284">
        <v>30.4</v>
      </c>
      <c r="G375" s="34"/>
      <c r="H375" s="39"/>
    </row>
    <row r="376" spans="1:8" s="2" customFormat="1" ht="16.899999999999999" customHeight="1">
      <c r="A376" s="34"/>
      <c r="B376" s="39"/>
      <c r="C376" s="279" t="s">
        <v>146</v>
      </c>
      <c r="D376" s="280" t="s">
        <v>1</v>
      </c>
      <c r="E376" s="281" t="s">
        <v>1</v>
      </c>
      <c r="F376" s="282">
        <v>8.3249999999999993</v>
      </c>
      <c r="G376" s="34"/>
      <c r="H376" s="39"/>
    </row>
    <row r="377" spans="1:8" s="2" customFormat="1" ht="16.899999999999999" customHeight="1">
      <c r="A377" s="34"/>
      <c r="B377" s="39"/>
      <c r="C377" s="283" t="s">
        <v>146</v>
      </c>
      <c r="D377" s="283" t="s">
        <v>946</v>
      </c>
      <c r="E377" s="17" t="s">
        <v>1</v>
      </c>
      <c r="F377" s="284">
        <v>8.3249999999999993</v>
      </c>
      <c r="G377" s="34"/>
      <c r="H377" s="39"/>
    </row>
    <row r="378" spans="1:8" s="2" customFormat="1" ht="16.899999999999999" customHeight="1">
      <c r="A378" s="34"/>
      <c r="B378" s="39"/>
      <c r="C378" s="285" t="s">
        <v>2061</v>
      </c>
      <c r="D378" s="34"/>
      <c r="E378" s="34"/>
      <c r="F378" s="34"/>
      <c r="G378" s="34"/>
      <c r="H378" s="39"/>
    </row>
    <row r="379" spans="1:8" s="2" customFormat="1" ht="16.899999999999999" customHeight="1">
      <c r="A379" s="34"/>
      <c r="B379" s="39"/>
      <c r="C379" s="283" t="s">
        <v>203</v>
      </c>
      <c r="D379" s="283" t="s">
        <v>204</v>
      </c>
      <c r="E379" s="17" t="s">
        <v>190</v>
      </c>
      <c r="F379" s="284">
        <v>8.3249999999999993</v>
      </c>
      <c r="G379" s="34"/>
      <c r="H379" s="39"/>
    </row>
    <row r="380" spans="1:8" s="2" customFormat="1" ht="16.899999999999999" customHeight="1">
      <c r="A380" s="34"/>
      <c r="B380" s="39"/>
      <c r="C380" s="283" t="s">
        <v>327</v>
      </c>
      <c r="D380" s="283" t="s">
        <v>328</v>
      </c>
      <c r="E380" s="17" t="s">
        <v>190</v>
      </c>
      <c r="F380" s="284">
        <v>18.375</v>
      </c>
      <c r="G380" s="34"/>
      <c r="H380" s="39"/>
    </row>
    <row r="381" spans="1:8" s="2" customFormat="1" ht="16.899999999999999" customHeight="1">
      <c r="A381" s="34"/>
      <c r="B381" s="39"/>
      <c r="C381" s="283" t="s">
        <v>361</v>
      </c>
      <c r="D381" s="283" t="s">
        <v>362</v>
      </c>
      <c r="E381" s="17" t="s">
        <v>190</v>
      </c>
      <c r="F381" s="284">
        <v>18.375</v>
      </c>
      <c r="G381" s="34"/>
      <c r="H381" s="39"/>
    </row>
    <row r="382" spans="1:8" s="2" customFormat="1" ht="16.899999999999999" customHeight="1">
      <c r="A382" s="34"/>
      <c r="B382" s="39"/>
      <c r="C382" s="279" t="s">
        <v>143</v>
      </c>
      <c r="D382" s="280" t="s">
        <v>144</v>
      </c>
      <c r="E382" s="281" t="s">
        <v>1</v>
      </c>
      <c r="F382" s="282">
        <v>4.375</v>
      </c>
      <c r="G382" s="34"/>
      <c r="H382" s="39"/>
    </row>
    <row r="383" spans="1:8" s="2" customFormat="1" ht="16.899999999999999" customHeight="1">
      <c r="A383" s="34"/>
      <c r="B383" s="39"/>
      <c r="C383" s="283" t="s">
        <v>143</v>
      </c>
      <c r="D383" s="283" t="s">
        <v>404</v>
      </c>
      <c r="E383" s="17" t="s">
        <v>1</v>
      </c>
      <c r="F383" s="284">
        <v>4.375</v>
      </c>
      <c r="G383" s="34"/>
      <c r="H383" s="39"/>
    </row>
    <row r="384" spans="1:8" s="2" customFormat="1" ht="16.899999999999999" customHeight="1">
      <c r="A384" s="34"/>
      <c r="B384" s="39"/>
      <c r="C384" s="285" t="s">
        <v>2061</v>
      </c>
      <c r="D384" s="34"/>
      <c r="E384" s="34"/>
      <c r="F384" s="34"/>
      <c r="G384" s="34"/>
      <c r="H384" s="39"/>
    </row>
    <row r="385" spans="1:8" s="2" customFormat="1" ht="16.899999999999999" customHeight="1">
      <c r="A385" s="34"/>
      <c r="B385" s="39"/>
      <c r="C385" s="283" t="s">
        <v>353</v>
      </c>
      <c r="D385" s="283" t="s">
        <v>354</v>
      </c>
      <c r="E385" s="17" t="s">
        <v>190</v>
      </c>
      <c r="F385" s="284">
        <v>29.774999999999999</v>
      </c>
      <c r="G385" s="34"/>
      <c r="H385" s="39"/>
    </row>
    <row r="386" spans="1:8" s="2" customFormat="1" ht="16.899999999999999" customHeight="1">
      <c r="A386" s="34"/>
      <c r="B386" s="39"/>
      <c r="C386" s="283" t="s">
        <v>203</v>
      </c>
      <c r="D386" s="283" t="s">
        <v>204</v>
      </c>
      <c r="E386" s="17" t="s">
        <v>190</v>
      </c>
      <c r="F386" s="284">
        <v>8.3249999999999993</v>
      </c>
      <c r="G386" s="34"/>
      <c r="H386" s="39"/>
    </row>
    <row r="387" spans="1:8" s="2" customFormat="1" ht="16.899999999999999" customHeight="1">
      <c r="A387" s="34"/>
      <c r="B387" s="39"/>
      <c r="C387" s="283" t="s">
        <v>216</v>
      </c>
      <c r="D387" s="283" t="s">
        <v>217</v>
      </c>
      <c r="E387" s="17" t="s">
        <v>190</v>
      </c>
      <c r="F387" s="284">
        <v>28.175000000000001</v>
      </c>
      <c r="G387" s="34"/>
      <c r="H387" s="39"/>
    </row>
    <row r="388" spans="1:8" s="2" customFormat="1" ht="16.899999999999999" customHeight="1">
      <c r="A388" s="34"/>
      <c r="B388" s="39"/>
      <c r="C388" s="279" t="s">
        <v>137</v>
      </c>
      <c r="D388" s="280" t="s">
        <v>138</v>
      </c>
      <c r="E388" s="281" t="s">
        <v>1</v>
      </c>
      <c r="F388" s="282">
        <v>10.050000000000001</v>
      </c>
      <c r="G388" s="34"/>
      <c r="H388" s="39"/>
    </row>
    <row r="389" spans="1:8" s="2" customFormat="1" ht="16.899999999999999" customHeight="1">
      <c r="A389" s="34"/>
      <c r="B389" s="39"/>
      <c r="C389" s="283" t="s">
        <v>137</v>
      </c>
      <c r="D389" s="283" t="s">
        <v>734</v>
      </c>
      <c r="E389" s="17" t="s">
        <v>1</v>
      </c>
      <c r="F389" s="284">
        <v>10.050000000000001</v>
      </c>
      <c r="G389" s="34"/>
      <c r="H389" s="39"/>
    </row>
    <row r="390" spans="1:8" s="2" customFormat="1" ht="16.899999999999999" customHeight="1">
      <c r="A390" s="34"/>
      <c r="B390" s="39"/>
      <c r="C390" s="285" t="s">
        <v>2061</v>
      </c>
      <c r="D390" s="34"/>
      <c r="E390" s="34"/>
      <c r="F390" s="34"/>
      <c r="G390" s="34"/>
      <c r="H390" s="39"/>
    </row>
    <row r="391" spans="1:8" s="2" customFormat="1" ht="16.899999999999999" customHeight="1">
      <c r="A391" s="34"/>
      <c r="B391" s="39"/>
      <c r="C391" s="283" t="s">
        <v>211</v>
      </c>
      <c r="D391" s="283" t="s">
        <v>212</v>
      </c>
      <c r="E391" s="17" t="s">
        <v>190</v>
      </c>
      <c r="F391" s="284">
        <v>10.050000000000001</v>
      </c>
      <c r="G391" s="34"/>
      <c r="H391" s="39"/>
    </row>
    <row r="392" spans="1:8" s="2" customFormat="1" ht="16.899999999999999" customHeight="1">
      <c r="A392" s="34"/>
      <c r="B392" s="39"/>
      <c r="C392" s="283" t="s">
        <v>195</v>
      </c>
      <c r="D392" s="283" t="s">
        <v>196</v>
      </c>
      <c r="E392" s="17" t="s">
        <v>190</v>
      </c>
      <c r="F392" s="284">
        <v>10.050000000000001</v>
      </c>
      <c r="G392" s="34"/>
      <c r="H392" s="39"/>
    </row>
    <row r="393" spans="1:8" s="2" customFormat="1" ht="16.899999999999999" customHeight="1">
      <c r="A393" s="34"/>
      <c r="B393" s="39"/>
      <c r="C393" s="283" t="s">
        <v>327</v>
      </c>
      <c r="D393" s="283" t="s">
        <v>328</v>
      </c>
      <c r="E393" s="17" t="s">
        <v>190</v>
      </c>
      <c r="F393" s="284">
        <v>18.375</v>
      </c>
      <c r="G393" s="34"/>
      <c r="H393" s="39"/>
    </row>
    <row r="394" spans="1:8" s="2" customFormat="1" ht="16.899999999999999" customHeight="1">
      <c r="A394" s="34"/>
      <c r="B394" s="39"/>
      <c r="C394" s="283" t="s">
        <v>344</v>
      </c>
      <c r="D394" s="283" t="s">
        <v>345</v>
      </c>
      <c r="E394" s="17" t="s">
        <v>190</v>
      </c>
      <c r="F394" s="284">
        <v>10.050000000000001</v>
      </c>
      <c r="G394" s="34"/>
      <c r="H394" s="39"/>
    </row>
    <row r="395" spans="1:8" s="2" customFormat="1" ht="16.899999999999999" customHeight="1">
      <c r="A395" s="34"/>
      <c r="B395" s="39"/>
      <c r="C395" s="283" t="s">
        <v>361</v>
      </c>
      <c r="D395" s="283" t="s">
        <v>362</v>
      </c>
      <c r="E395" s="17" t="s">
        <v>190</v>
      </c>
      <c r="F395" s="284">
        <v>18.375</v>
      </c>
      <c r="G395" s="34"/>
      <c r="H395" s="39"/>
    </row>
    <row r="396" spans="1:8" s="2" customFormat="1" ht="22.5">
      <c r="A396" s="34"/>
      <c r="B396" s="39"/>
      <c r="C396" s="283" t="s">
        <v>230</v>
      </c>
      <c r="D396" s="283" t="s">
        <v>231</v>
      </c>
      <c r="E396" s="17" t="s">
        <v>190</v>
      </c>
      <c r="F396" s="284">
        <v>10.050000000000001</v>
      </c>
      <c r="G396" s="34"/>
      <c r="H396" s="39"/>
    </row>
    <row r="397" spans="1:8" s="2" customFormat="1" ht="16.899999999999999" customHeight="1">
      <c r="A397" s="34"/>
      <c r="B397" s="39"/>
      <c r="C397" s="283" t="s">
        <v>233</v>
      </c>
      <c r="D397" s="283" t="s">
        <v>234</v>
      </c>
      <c r="E397" s="17" t="s">
        <v>190</v>
      </c>
      <c r="F397" s="284">
        <v>10.050000000000001</v>
      </c>
      <c r="G397" s="34"/>
      <c r="H397" s="39"/>
    </row>
    <row r="398" spans="1:8" s="2" customFormat="1" ht="16.899999999999999" customHeight="1">
      <c r="A398" s="34"/>
      <c r="B398" s="39"/>
      <c r="C398" s="279" t="s">
        <v>149</v>
      </c>
      <c r="D398" s="280" t="s">
        <v>150</v>
      </c>
      <c r="E398" s="281" t="s">
        <v>1</v>
      </c>
      <c r="F398" s="282">
        <v>4.0199999999999996</v>
      </c>
      <c r="G398" s="34"/>
      <c r="H398" s="39"/>
    </row>
    <row r="399" spans="1:8" s="2" customFormat="1" ht="16.899999999999999" customHeight="1">
      <c r="A399" s="34"/>
      <c r="B399" s="39"/>
      <c r="C399" s="283" t="s">
        <v>149</v>
      </c>
      <c r="D399" s="283" t="s">
        <v>194</v>
      </c>
      <c r="E399" s="17" t="s">
        <v>1</v>
      </c>
      <c r="F399" s="284">
        <v>4.0199999999999996</v>
      </c>
      <c r="G399" s="34"/>
      <c r="H399" s="39"/>
    </row>
    <row r="400" spans="1:8" s="2" customFormat="1" ht="16.899999999999999" customHeight="1">
      <c r="A400" s="34"/>
      <c r="B400" s="39"/>
      <c r="C400" s="285" t="s">
        <v>2061</v>
      </c>
      <c r="D400" s="34"/>
      <c r="E400" s="34"/>
      <c r="F400" s="34"/>
      <c r="G400" s="34"/>
      <c r="H400" s="39"/>
    </row>
    <row r="401" spans="1:8" s="2" customFormat="1" ht="16.899999999999999" customHeight="1">
      <c r="A401" s="34"/>
      <c r="B401" s="39"/>
      <c r="C401" s="283" t="s">
        <v>188</v>
      </c>
      <c r="D401" s="283" t="s">
        <v>189</v>
      </c>
      <c r="E401" s="17" t="s">
        <v>190</v>
      </c>
      <c r="F401" s="284">
        <v>4.0199999999999996</v>
      </c>
      <c r="G401" s="34"/>
      <c r="H401" s="39"/>
    </row>
    <row r="402" spans="1:8" s="2" customFormat="1" ht="16.899999999999999" customHeight="1">
      <c r="A402" s="34"/>
      <c r="B402" s="39"/>
      <c r="C402" s="283" t="s">
        <v>332</v>
      </c>
      <c r="D402" s="283" t="s">
        <v>333</v>
      </c>
      <c r="E402" s="17" t="s">
        <v>190</v>
      </c>
      <c r="F402" s="284">
        <v>4.0199999999999996</v>
      </c>
      <c r="G402" s="34"/>
      <c r="H402" s="39"/>
    </row>
    <row r="403" spans="1:8" s="2" customFormat="1" ht="16.899999999999999" customHeight="1">
      <c r="A403" s="34"/>
      <c r="B403" s="39"/>
      <c r="C403" s="279" t="s">
        <v>148</v>
      </c>
      <c r="D403" s="280" t="s">
        <v>148</v>
      </c>
      <c r="E403" s="281" t="s">
        <v>1</v>
      </c>
      <c r="F403" s="282">
        <v>1</v>
      </c>
      <c r="G403" s="34"/>
      <c r="H403" s="39"/>
    </row>
    <row r="404" spans="1:8" s="2" customFormat="1" ht="16.899999999999999" customHeight="1">
      <c r="A404" s="34"/>
      <c r="B404" s="39"/>
      <c r="C404" s="283" t="s">
        <v>148</v>
      </c>
      <c r="D404" s="283" t="s">
        <v>84</v>
      </c>
      <c r="E404" s="17" t="s">
        <v>1</v>
      </c>
      <c r="F404" s="284">
        <v>1</v>
      </c>
      <c r="G404" s="34"/>
      <c r="H404" s="39"/>
    </row>
    <row r="405" spans="1:8" s="2" customFormat="1" ht="26.45" customHeight="1">
      <c r="A405" s="34"/>
      <c r="B405" s="39"/>
      <c r="C405" s="278" t="s">
        <v>2085</v>
      </c>
      <c r="D405" s="278" t="s">
        <v>103</v>
      </c>
      <c r="E405" s="34"/>
      <c r="F405" s="34"/>
      <c r="G405" s="34"/>
      <c r="H405" s="39"/>
    </row>
    <row r="406" spans="1:8" s="2" customFormat="1" ht="16.899999999999999" customHeight="1">
      <c r="A406" s="34"/>
      <c r="B406" s="39"/>
      <c r="C406" s="279" t="s">
        <v>975</v>
      </c>
      <c r="D406" s="280" t="s">
        <v>976</v>
      </c>
      <c r="E406" s="281" t="s">
        <v>1</v>
      </c>
      <c r="F406" s="282">
        <v>2.0099999999999998</v>
      </c>
      <c r="G406" s="34"/>
      <c r="H406" s="39"/>
    </row>
    <row r="407" spans="1:8" s="2" customFormat="1" ht="16.899999999999999" customHeight="1">
      <c r="A407" s="34"/>
      <c r="B407" s="39"/>
      <c r="C407" s="283" t="s">
        <v>975</v>
      </c>
      <c r="D407" s="283" t="s">
        <v>1005</v>
      </c>
      <c r="E407" s="17" t="s">
        <v>1</v>
      </c>
      <c r="F407" s="284">
        <v>2.0099999999999998</v>
      </c>
      <c r="G407" s="34"/>
      <c r="H407" s="39"/>
    </row>
    <row r="408" spans="1:8" s="2" customFormat="1" ht="16.899999999999999" customHeight="1">
      <c r="A408" s="34"/>
      <c r="B408" s="39"/>
      <c r="C408" s="285" t="s">
        <v>2061</v>
      </c>
      <c r="D408" s="34"/>
      <c r="E408" s="34"/>
      <c r="F408" s="34"/>
      <c r="G408" s="34"/>
      <c r="H408" s="39"/>
    </row>
    <row r="409" spans="1:8" s="2" customFormat="1" ht="22.5">
      <c r="A409" s="34"/>
      <c r="B409" s="39"/>
      <c r="C409" s="283" t="s">
        <v>1002</v>
      </c>
      <c r="D409" s="283" t="s">
        <v>1003</v>
      </c>
      <c r="E409" s="17" t="s">
        <v>190</v>
      </c>
      <c r="F409" s="284">
        <v>2.0099999999999998</v>
      </c>
      <c r="G409" s="34"/>
      <c r="H409" s="39"/>
    </row>
    <row r="410" spans="1:8" s="2" customFormat="1" ht="16.899999999999999" customHeight="1">
      <c r="A410" s="34"/>
      <c r="B410" s="39"/>
      <c r="C410" s="283" t="s">
        <v>906</v>
      </c>
      <c r="D410" s="283" t="s">
        <v>907</v>
      </c>
      <c r="E410" s="17" t="s">
        <v>190</v>
      </c>
      <c r="F410" s="284">
        <v>2.27</v>
      </c>
      <c r="G410" s="34"/>
      <c r="H410" s="39"/>
    </row>
    <row r="411" spans="1:8" s="2" customFormat="1" ht="16.899999999999999" customHeight="1">
      <c r="A411" s="34"/>
      <c r="B411" s="39"/>
      <c r="C411" s="279" t="s">
        <v>140</v>
      </c>
      <c r="D411" s="280" t="s">
        <v>140</v>
      </c>
      <c r="E411" s="281" t="s">
        <v>1</v>
      </c>
      <c r="F411" s="282">
        <v>57.357999999999997</v>
      </c>
      <c r="G411" s="34"/>
      <c r="H411" s="39"/>
    </row>
    <row r="412" spans="1:8" s="2" customFormat="1" ht="16.899999999999999" customHeight="1">
      <c r="A412" s="34"/>
      <c r="B412" s="39"/>
      <c r="C412" s="283" t="s">
        <v>140</v>
      </c>
      <c r="D412" s="283" t="s">
        <v>330</v>
      </c>
      <c r="E412" s="17" t="s">
        <v>1</v>
      </c>
      <c r="F412" s="284">
        <v>57.357999999999997</v>
      </c>
      <c r="G412" s="34"/>
      <c r="H412" s="39"/>
    </row>
    <row r="413" spans="1:8" s="2" customFormat="1" ht="16.899999999999999" customHeight="1">
      <c r="A413" s="34"/>
      <c r="B413" s="39"/>
      <c r="C413" s="285" t="s">
        <v>2061</v>
      </c>
      <c r="D413" s="34"/>
      <c r="E413" s="34"/>
      <c r="F413" s="34"/>
      <c r="G413" s="34"/>
      <c r="H413" s="39"/>
    </row>
    <row r="414" spans="1:8" s="2" customFormat="1" ht="16.899999999999999" customHeight="1">
      <c r="A414" s="34"/>
      <c r="B414" s="39"/>
      <c r="C414" s="283" t="s">
        <v>361</v>
      </c>
      <c r="D414" s="283" t="s">
        <v>362</v>
      </c>
      <c r="E414" s="17" t="s">
        <v>190</v>
      </c>
      <c r="F414" s="284">
        <v>57.357999999999997</v>
      </c>
      <c r="G414" s="34"/>
      <c r="H414" s="39"/>
    </row>
    <row r="415" spans="1:8" s="2" customFormat="1" ht="22.5">
      <c r="A415" s="34"/>
      <c r="B415" s="39"/>
      <c r="C415" s="283" t="s">
        <v>365</v>
      </c>
      <c r="D415" s="283" t="s">
        <v>366</v>
      </c>
      <c r="E415" s="17" t="s">
        <v>190</v>
      </c>
      <c r="F415" s="284">
        <v>57.357999999999997</v>
      </c>
      <c r="G415" s="34"/>
      <c r="H415" s="39"/>
    </row>
    <row r="416" spans="1:8" s="2" customFormat="1" ht="16.899999999999999" customHeight="1">
      <c r="A416" s="34"/>
      <c r="B416" s="39"/>
      <c r="C416" s="279" t="s">
        <v>876</v>
      </c>
      <c r="D416" s="280" t="s">
        <v>876</v>
      </c>
      <c r="E416" s="281" t="s">
        <v>1</v>
      </c>
      <c r="F416" s="282">
        <v>0.26</v>
      </c>
      <c r="G416" s="34"/>
      <c r="H416" s="39"/>
    </row>
    <row r="417" spans="1:8" s="2" customFormat="1" ht="16.899999999999999" customHeight="1">
      <c r="A417" s="34"/>
      <c r="B417" s="39"/>
      <c r="C417" s="283" t="s">
        <v>876</v>
      </c>
      <c r="D417" s="283" t="s">
        <v>1011</v>
      </c>
      <c r="E417" s="17" t="s">
        <v>1</v>
      </c>
      <c r="F417" s="284">
        <v>0.26</v>
      </c>
      <c r="G417" s="34"/>
      <c r="H417" s="39"/>
    </row>
    <row r="418" spans="1:8" s="2" customFormat="1" ht="16.899999999999999" customHeight="1">
      <c r="A418" s="34"/>
      <c r="B418" s="39"/>
      <c r="C418" s="285" t="s">
        <v>2061</v>
      </c>
      <c r="D418" s="34"/>
      <c r="E418" s="34"/>
      <c r="F418" s="34"/>
      <c r="G418" s="34"/>
      <c r="H418" s="39"/>
    </row>
    <row r="419" spans="1:8" s="2" customFormat="1" ht="16.899999999999999" customHeight="1">
      <c r="A419" s="34"/>
      <c r="B419" s="39"/>
      <c r="C419" s="283" t="s">
        <v>909</v>
      </c>
      <c r="D419" s="283" t="s">
        <v>910</v>
      </c>
      <c r="E419" s="17" t="s">
        <v>190</v>
      </c>
      <c r="F419" s="284">
        <v>0.26</v>
      </c>
      <c r="G419" s="34"/>
      <c r="H419" s="39"/>
    </row>
    <row r="420" spans="1:8" s="2" customFormat="1" ht="16.899999999999999" customHeight="1">
      <c r="A420" s="34"/>
      <c r="B420" s="39"/>
      <c r="C420" s="283" t="s">
        <v>906</v>
      </c>
      <c r="D420" s="283" t="s">
        <v>907</v>
      </c>
      <c r="E420" s="17" t="s">
        <v>190</v>
      </c>
      <c r="F420" s="284">
        <v>2.27</v>
      </c>
      <c r="G420" s="34"/>
      <c r="H420" s="39"/>
    </row>
    <row r="421" spans="1:8" s="2" customFormat="1" ht="16.899999999999999" customHeight="1">
      <c r="A421" s="34"/>
      <c r="B421" s="39"/>
      <c r="C421" s="279" t="s">
        <v>272</v>
      </c>
      <c r="D421" s="280" t="s">
        <v>2064</v>
      </c>
      <c r="E421" s="281" t="s">
        <v>1</v>
      </c>
      <c r="F421" s="282">
        <v>30.4</v>
      </c>
      <c r="G421" s="34"/>
      <c r="H421" s="39"/>
    </row>
    <row r="422" spans="1:8" s="2" customFormat="1" ht="16.899999999999999" customHeight="1">
      <c r="A422" s="34"/>
      <c r="B422" s="39"/>
      <c r="C422" s="283" t="s">
        <v>272</v>
      </c>
      <c r="D422" s="283" t="s">
        <v>273</v>
      </c>
      <c r="E422" s="17" t="s">
        <v>1</v>
      </c>
      <c r="F422" s="284">
        <v>30.4</v>
      </c>
      <c r="G422" s="34"/>
      <c r="H422" s="39"/>
    </row>
    <row r="423" spans="1:8" s="2" customFormat="1" ht="16.899999999999999" customHeight="1">
      <c r="A423" s="34"/>
      <c r="B423" s="39"/>
      <c r="C423" s="279" t="s">
        <v>146</v>
      </c>
      <c r="D423" s="280" t="s">
        <v>1</v>
      </c>
      <c r="E423" s="281" t="s">
        <v>1</v>
      </c>
      <c r="F423" s="282">
        <v>41.78</v>
      </c>
      <c r="G423" s="34"/>
      <c r="H423" s="39"/>
    </row>
    <row r="424" spans="1:8" s="2" customFormat="1" ht="16.899999999999999" customHeight="1">
      <c r="A424" s="34"/>
      <c r="B424" s="39"/>
      <c r="C424" s="283" t="s">
        <v>146</v>
      </c>
      <c r="D424" s="283" t="s">
        <v>882</v>
      </c>
      <c r="E424" s="17" t="s">
        <v>1</v>
      </c>
      <c r="F424" s="284">
        <v>41.78</v>
      </c>
      <c r="G424" s="34"/>
      <c r="H424" s="39"/>
    </row>
    <row r="425" spans="1:8" s="2" customFormat="1" ht="16.899999999999999" customHeight="1">
      <c r="A425" s="34"/>
      <c r="B425" s="39"/>
      <c r="C425" s="285" t="s">
        <v>2061</v>
      </c>
      <c r="D425" s="34"/>
      <c r="E425" s="34"/>
      <c r="F425" s="34"/>
      <c r="G425" s="34"/>
      <c r="H425" s="39"/>
    </row>
    <row r="426" spans="1:8" s="2" customFormat="1" ht="16.899999999999999" customHeight="1">
      <c r="A426" s="34"/>
      <c r="B426" s="39"/>
      <c r="C426" s="283" t="s">
        <v>203</v>
      </c>
      <c r="D426" s="283" t="s">
        <v>204</v>
      </c>
      <c r="E426" s="17" t="s">
        <v>190</v>
      </c>
      <c r="F426" s="284">
        <v>41.78</v>
      </c>
      <c r="G426" s="34"/>
      <c r="H426" s="39"/>
    </row>
    <row r="427" spans="1:8" s="2" customFormat="1" ht="16.899999999999999" customHeight="1">
      <c r="A427" s="34"/>
      <c r="B427" s="39"/>
      <c r="C427" s="283" t="s">
        <v>327</v>
      </c>
      <c r="D427" s="283" t="s">
        <v>328</v>
      </c>
      <c r="E427" s="17" t="s">
        <v>190</v>
      </c>
      <c r="F427" s="284">
        <v>57.357999999999997</v>
      </c>
      <c r="G427" s="34"/>
      <c r="H427" s="39"/>
    </row>
    <row r="428" spans="1:8" s="2" customFormat="1" ht="16.899999999999999" customHeight="1">
      <c r="A428" s="34"/>
      <c r="B428" s="39"/>
      <c r="C428" s="283" t="s">
        <v>361</v>
      </c>
      <c r="D428" s="283" t="s">
        <v>362</v>
      </c>
      <c r="E428" s="17" t="s">
        <v>190</v>
      </c>
      <c r="F428" s="284">
        <v>57.357999999999997</v>
      </c>
      <c r="G428" s="34"/>
      <c r="H428" s="39"/>
    </row>
    <row r="429" spans="1:8" s="2" customFormat="1" ht="16.899999999999999" customHeight="1">
      <c r="A429" s="34"/>
      <c r="B429" s="39"/>
      <c r="C429" s="279" t="s">
        <v>143</v>
      </c>
      <c r="D429" s="280" t="s">
        <v>144</v>
      </c>
      <c r="E429" s="281" t="s">
        <v>1</v>
      </c>
      <c r="F429" s="282">
        <v>6.22</v>
      </c>
      <c r="G429" s="34"/>
      <c r="H429" s="39"/>
    </row>
    <row r="430" spans="1:8" s="2" customFormat="1" ht="16.899999999999999" customHeight="1">
      <c r="A430" s="34"/>
      <c r="B430" s="39"/>
      <c r="C430" s="283" t="s">
        <v>143</v>
      </c>
      <c r="D430" s="283" t="s">
        <v>681</v>
      </c>
      <c r="E430" s="17" t="s">
        <v>1</v>
      </c>
      <c r="F430" s="284">
        <v>6.22</v>
      </c>
      <c r="G430" s="34"/>
      <c r="H430" s="39"/>
    </row>
    <row r="431" spans="1:8" s="2" customFormat="1" ht="16.899999999999999" customHeight="1">
      <c r="A431" s="34"/>
      <c r="B431" s="39"/>
      <c r="C431" s="285" t="s">
        <v>2061</v>
      </c>
      <c r="D431" s="34"/>
      <c r="E431" s="34"/>
      <c r="F431" s="34"/>
      <c r="G431" s="34"/>
      <c r="H431" s="39"/>
    </row>
    <row r="432" spans="1:8" s="2" customFormat="1" ht="16.899999999999999" customHeight="1">
      <c r="A432" s="34"/>
      <c r="B432" s="39"/>
      <c r="C432" s="283" t="s">
        <v>353</v>
      </c>
      <c r="D432" s="283" t="s">
        <v>354</v>
      </c>
      <c r="E432" s="17" t="s">
        <v>190</v>
      </c>
      <c r="F432" s="284">
        <v>6.22</v>
      </c>
      <c r="G432" s="34"/>
      <c r="H432" s="39"/>
    </row>
    <row r="433" spans="1:8" s="2" customFormat="1" ht="16.899999999999999" customHeight="1">
      <c r="A433" s="34"/>
      <c r="B433" s="39"/>
      <c r="C433" s="283" t="s">
        <v>203</v>
      </c>
      <c r="D433" s="283" t="s">
        <v>204</v>
      </c>
      <c r="E433" s="17" t="s">
        <v>190</v>
      </c>
      <c r="F433" s="284">
        <v>41.78</v>
      </c>
      <c r="G433" s="34"/>
      <c r="H433" s="39"/>
    </row>
    <row r="434" spans="1:8" s="2" customFormat="1" ht="16.899999999999999" customHeight="1">
      <c r="A434" s="34"/>
      <c r="B434" s="39"/>
      <c r="C434" s="283" t="s">
        <v>216</v>
      </c>
      <c r="D434" s="283" t="s">
        <v>217</v>
      </c>
      <c r="E434" s="17" t="s">
        <v>190</v>
      </c>
      <c r="F434" s="284">
        <v>6.22</v>
      </c>
      <c r="G434" s="34"/>
      <c r="H434" s="39"/>
    </row>
    <row r="435" spans="1:8" s="2" customFormat="1" ht="16.899999999999999" customHeight="1">
      <c r="A435" s="34"/>
      <c r="B435" s="39"/>
      <c r="C435" s="279" t="s">
        <v>137</v>
      </c>
      <c r="D435" s="280" t="s">
        <v>138</v>
      </c>
      <c r="E435" s="281" t="s">
        <v>1</v>
      </c>
      <c r="F435" s="282">
        <v>15.577999999999999</v>
      </c>
      <c r="G435" s="34"/>
      <c r="H435" s="39"/>
    </row>
    <row r="436" spans="1:8" s="2" customFormat="1" ht="16.899999999999999" customHeight="1">
      <c r="A436" s="34"/>
      <c r="B436" s="39"/>
      <c r="C436" s="283" t="s">
        <v>137</v>
      </c>
      <c r="D436" s="283" t="s">
        <v>214</v>
      </c>
      <c r="E436" s="17" t="s">
        <v>1</v>
      </c>
      <c r="F436" s="284">
        <v>15.577999999999999</v>
      </c>
      <c r="G436" s="34"/>
      <c r="H436" s="39"/>
    </row>
    <row r="437" spans="1:8" s="2" customFormat="1" ht="16.899999999999999" customHeight="1">
      <c r="A437" s="34"/>
      <c r="B437" s="39"/>
      <c r="C437" s="285" t="s">
        <v>2061</v>
      </c>
      <c r="D437" s="34"/>
      <c r="E437" s="34"/>
      <c r="F437" s="34"/>
      <c r="G437" s="34"/>
      <c r="H437" s="39"/>
    </row>
    <row r="438" spans="1:8" s="2" customFormat="1" ht="16.899999999999999" customHeight="1">
      <c r="A438" s="34"/>
      <c r="B438" s="39"/>
      <c r="C438" s="283" t="s">
        <v>211</v>
      </c>
      <c r="D438" s="283" t="s">
        <v>212</v>
      </c>
      <c r="E438" s="17" t="s">
        <v>190</v>
      </c>
      <c r="F438" s="284">
        <v>15.577999999999999</v>
      </c>
      <c r="G438" s="34"/>
      <c r="H438" s="39"/>
    </row>
    <row r="439" spans="1:8" s="2" customFormat="1" ht="16.899999999999999" customHeight="1">
      <c r="A439" s="34"/>
      <c r="B439" s="39"/>
      <c r="C439" s="283" t="s">
        <v>195</v>
      </c>
      <c r="D439" s="283" t="s">
        <v>196</v>
      </c>
      <c r="E439" s="17" t="s">
        <v>190</v>
      </c>
      <c r="F439" s="284">
        <v>15.577999999999999</v>
      </c>
      <c r="G439" s="34"/>
      <c r="H439" s="39"/>
    </row>
    <row r="440" spans="1:8" s="2" customFormat="1" ht="16.899999999999999" customHeight="1">
      <c r="A440" s="34"/>
      <c r="B440" s="39"/>
      <c r="C440" s="283" t="s">
        <v>327</v>
      </c>
      <c r="D440" s="283" t="s">
        <v>328</v>
      </c>
      <c r="E440" s="17" t="s">
        <v>190</v>
      </c>
      <c r="F440" s="284">
        <v>57.357999999999997</v>
      </c>
      <c r="G440" s="34"/>
      <c r="H440" s="39"/>
    </row>
    <row r="441" spans="1:8" s="2" customFormat="1" ht="16.899999999999999" customHeight="1">
      <c r="A441" s="34"/>
      <c r="B441" s="39"/>
      <c r="C441" s="283" t="s">
        <v>344</v>
      </c>
      <c r="D441" s="283" t="s">
        <v>345</v>
      </c>
      <c r="E441" s="17" t="s">
        <v>190</v>
      </c>
      <c r="F441" s="284">
        <v>15.577999999999999</v>
      </c>
      <c r="G441" s="34"/>
      <c r="H441" s="39"/>
    </row>
    <row r="442" spans="1:8" s="2" customFormat="1" ht="16.899999999999999" customHeight="1">
      <c r="A442" s="34"/>
      <c r="B442" s="39"/>
      <c r="C442" s="283" t="s">
        <v>361</v>
      </c>
      <c r="D442" s="283" t="s">
        <v>362</v>
      </c>
      <c r="E442" s="17" t="s">
        <v>190</v>
      </c>
      <c r="F442" s="284">
        <v>57.357999999999997</v>
      </c>
      <c r="G442" s="34"/>
      <c r="H442" s="39"/>
    </row>
    <row r="443" spans="1:8" s="2" customFormat="1" ht="22.5">
      <c r="A443" s="34"/>
      <c r="B443" s="39"/>
      <c r="C443" s="283" t="s">
        <v>230</v>
      </c>
      <c r="D443" s="283" t="s">
        <v>231</v>
      </c>
      <c r="E443" s="17" t="s">
        <v>190</v>
      </c>
      <c r="F443" s="284">
        <v>15.577999999999999</v>
      </c>
      <c r="G443" s="34"/>
      <c r="H443" s="39"/>
    </row>
    <row r="444" spans="1:8" s="2" customFormat="1" ht="16.899999999999999" customHeight="1">
      <c r="A444" s="34"/>
      <c r="B444" s="39"/>
      <c r="C444" s="283" t="s">
        <v>233</v>
      </c>
      <c r="D444" s="283" t="s">
        <v>234</v>
      </c>
      <c r="E444" s="17" t="s">
        <v>190</v>
      </c>
      <c r="F444" s="284">
        <v>15.577999999999999</v>
      </c>
      <c r="G444" s="34"/>
      <c r="H444" s="39"/>
    </row>
    <row r="445" spans="1:8" s="2" customFormat="1" ht="16.899999999999999" customHeight="1">
      <c r="A445" s="34"/>
      <c r="B445" s="39"/>
      <c r="C445" s="279" t="s">
        <v>149</v>
      </c>
      <c r="D445" s="280" t="s">
        <v>150</v>
      </c>
      <c r="E445" s="281" t="s">
        <v>1</v>
      </c>
      <c r="F445" s="282">
        <v>4.0199999999999996</v>
      </c>
      <c r="G445" s="34"/>
      <c r="H445" s="39"/>
    </row>
    <row r="446" spans="1:8" s="2" customFormat="1" ht="16.899999999999999" customHeight="1">
      <c r="A446" s="34"/>
      <c r="B446" s="39"/>
      <c r="C446" s="283" t="s">
        <v>149</v>
      </c>
      <c r="D446" s="283" t="s">
        <v>194</v>
      </c>
      <c r="E446" s="17" t="s">
        <v>1</v>
      </c>
      <c r="F446" s="284">
        <v>4.0199999999999996</v>
      </c>
      <c r="G446" s="34"/>
      <c r="H446" s="39"/>
    </row>
    <row r="447" spans="1:8" s="2" customFormat="1" ht="16.899999999999999" customHeight="1">
      <c r="A447" s="34"/>
      <c r="B447" s="39"/>
      <c r="C447" s="285" t="s">
        <v>2061</v>
      </c>
      <c r="D447" s="34"/>
      <c r="E447" s="34"/>
      <c r="F447" s="34"/>
      <c r="G447" s="34"/>
      <c r="H447" s="39"/>
    </row>
    <row r="448" spans="1:8" s="2" customFormat="1" ht="16.899999999999999" customHeight="1">
      <c r="A448" s="34"/>
      <c r="B448" s="39"/>
      <c r="C448" s="283" t="s">
        <v>188</v>
      </c>
      <c r="D448" s="283" t="s">
        <v>189</v>
      </c>
      <c r="E448" s="17" t="s">
        <v>190</v>
      </c>
      <c r="F448" s="284">
        <v>4.0199999999999996</v>
      </c>
      <c r="G448" s="34"/>
      <c r="H448" s="39"/>
    </row>
    <row r="449" spans="1:8" s="2" customFormat="1" ht="16.899999999999999" customHeight="1">
      <c r="A449" s="34"/>
      <c r="B449" s="39"/>
      <c r="C449" s="283" t="s">
        <v>332</v>
      </c>
      <c r="D449" s="283" t="s">
        <v>333</v>
      </c>
      <c r="E449" s="17" t="s">
        <v>190</v>
      </c>
      <c r="F449" s="284">
        <v>4.0199999999999996</v>
      </c>
      <c r="G449" s="34"/>
      <c r="H449" s="39"/>
    </row>
    <row r="450" spans="1:8" s="2" customFormat="1" ht="16.899999999999999" customHeight="1">
      <c r="A450" s="34"/>
      <c r="B450" s="39"/>
      <c r="C450" s="279" t="s">
        <v>412</v>
      </c>
      <c r="D450" s="280" t="s">
        <v>413</v>
      </c>
      <c r="E450" s="281" t="s">
        <v>1</v>
      </c>
      <c r="F450" s="282">
        <v>3</v>
      </c>
      <c r="G450" s="34"/>
      <c r="H450" s="39"/>
    </row>
    <row r="451" spans="1:8" s="2" customFormat="1" ht="16.899999999999999" customHeight="1">
      <c r="A451" s="34"/>
      <c r="B451" s="39"/>
      <c r="C451" s="283" t="s">
        <v>412</v>
      </c>
      <c r="D451" s="283" t="s">
        <v>665</v>
      </c>
      <c r="E451" s="17" t="s">
        <v>1</v>
      </c>
      <c r="F451" s="284">
        <v>3</v>
      </c>
      <c r="G451" s="34"/>
      <c r="H451" s="39"/>
    </row>
    <row r="452" spans="1:8" s="2" customFormat="1" ht="16.899999999999999" customHeight="1">
      <c r="A452" s="34"/>
      <c r="B452" s="39"/>
      <c r="C452" s="285" t="s">
        <v>2061</v>
      </c>
      <c r="D452" s="34"/>
      <c r="E452" s="34"/>
      <c r="F452" s="34"/>
      <c r="G452" s="34"/>
      <c r="H452" s="39"/>
    </row>
    <row r="453" spans="1:8" s="2" customFormat="1" ht="16.899999999999999" customHeight="1">
      <c r="A453" s="34"/>
      <c r="B453" s="39"/>
      <c r="C453" s="283" t="s">
        <v>319</v>
      </c>
      <c r="D453" s="283" t="s">
        <v>320</v>
      </c>
      <c r="E453" s="17" t="s">
        <v>190</v>
      </c>
      <c r="F453" s="284">
        <v>3</v>
      </c>
      <c r="G453" s="34"/>
      <c r="H453" s="39"/>
    </row>
    <row r="454" spans="1:8" s="2" customFormat="1" ht="16.899999999999999" customHeight="1">
      <c r="A454" s="34"/>
      <c r="B454" s="39"/>
      <c r="C454" s="283" t="s">
        <v>324</v>
      </c>
      <c r="D454" s="283" t="s">
        <v>325</v>
      </c>
      <c r="E454" s="17" t="s">
        <v>190</v>
      </c>
      <c r="F454" s="284">
        <v>3</v>
      </c>
      <c r="G454" s="34"/>
      <c r="H454" s="39"/>
    </row>
    <row r="455" spans="1:8" s="2" customFormat="1" ht="16.899999999999999" customHeight="1">
      <c r="A455" s="34"/>
      <c r="B455" s="39"/>
      <c r="C455" s="279" t="s">
        <v>148</v>
      </c>
      <c r="D455" s="280" t="s">
        <v>148</v>
      </c>
      <c r="E455" s="281" t="s">
        <v>1</v>
      </c>
      <c r="F455" s="282">
        <v>2</v>
      </c>
      <c r="G455" s="34"/>
      <c r="H455" s="39"/>
    </row>
    <row r="456" spans="1:8" s="2" customFormat="1" ht="16.899999999999999" customHeight="1">
      <c r="A456" s="34"/>
      <c r="B456" s="39"/>
      <c r="C456" s="283" t="s">
        <v>148</v>
      </c>
      <c r="D456" s="283" t="s">
        <v>86</v>
      </c>
      <c r="E456" s="17" t="s">
        <v>1</v>
      </c>
      <c r="F456" s="284">
        <v>2</v>
      </c>
      <c r="G456" s="34"/>
      <c r="H456" s="39"/>
    </row>
    <row r="457" spans="1:8" s="2" customFormat="1" ht="16.899999999999999" customHeight="1">
      <c r="A457" s="34"/>
      <c r="B457" s="39"/>
      <c r="C457" s="285" t="s">
        <v>2061</v>
      </c>
      <c r="D457" s="34"/>
      <c r="E457" s="34"/>
      <c r="F457" s="34"/>
      <c r="G457" s="34"/>
      <c r="H457" s="39"/>
    </row>
    <row r="458" spans="1:8" s="2" customFormat="1" ht="16.899999999999999" customHeight="1">
      <c r="A458" s="34"/>
      <c r="B458" s="39"/>
      <c r="C458" s="283" t="s">
        <v>275</v>
      </c>
      <c r="D458" s="283" t="s">
        <v>276</v>
      </c>
      <c r="E458" s="17" t="s">
        <v>222</v>
      </c>
      <c r="F458" s="284">
        <v>2</v>
      </c>
      <c r="G458" s="34"/>
      <c r="H458" s="39"/>
    </row>
    <row r="459" spans="1:8" s="2" customFormat="1" ht="16.899999999999999" customHeight="1">
      <c r="A459" s="34"/>
      <c r="B459" s="39"/>
      <c r="C459" s="283" t="s">
        <v>220</v>
      </c>
      <c r="D459" s="283" t="s">
        <v>221</v>
      </c>
      <c r="E459" s="17" t="s">
        <v>222</v>
      </c>
      <c r="F459" s="284">
        <v>2</v>
      </c>
      <c r="G459" s="34"/>
      <c r="H459" s="39"/>
    </row>
    <row r="460" spans="1:8" s="2" customFormat="1" ht="16.899999999999999" customHeight="1">
      <c r="A460" s="34"/>
      <c r="B460" s="39"/>
      <c r="C460" s="283" t="s">
        <v>289</v>
      </c>
      <c r="D460" s="283" t="s">
        <v>290</v>
      </c>
      <c r="E460" s="17" t="s">
        <v>222</v>
      </c>
      <c r="F460" s="284">
        <v>2</v>
      </c>
      <c r="G460" s="34"/>
      <c r="H460" s="39"/>
    </row>
    <row r="461" spans="1:8" s="2" customFormat="1" ht="16.899999999999999" customHeight="1">
      <c r="A461" s="34"/>
      <c r="B461" s="39"/>
      <c r="C461" s="283" t="s">
        <v>297</v>
      </c>
      <c r="D461" s="283" t="s">
        <v>298</v>
      </c>
      <c r="E461" s="17" t="s">
        <v>222</v>
      </c>
      <c r="F461" s="284">
        <v>2</v>
      </c>
      <c r="G461" s="34"/>
      <c r="H461" s="39"/>
    </row>
    <row r="462" spans="1:8" s="2" customFormat="1" ht="16.899999999999999" customHeight="1">
      <c r="A462" s="34"/>
      <c r="B462" s="39"/>
      <c r="C462" s="283" t="s">
        <v>305</v>
      </c>
      <c r="D462" s="283" t="s">
        <v>306</v>
      </c>
      <c r="E462" s="17" t="s">
        <v>222</v>
      </c>
      <c r="F462" s="284">
        <v>2</v>
      </c>
      <c r="G462" s="34"/>
      <c r="H462" s="39"/>
    </row>
    <row r="463" spans="1:8" s="2" customFormat="1" ht="16.899999999999999" customHeight="1">
      <c r="A463" s="34"/>
      <c r="B463" s="39"/>
      <c r="C463" s="283" t="s">
        <v>309</v>
      </c>
      <c r="D463" s="283" t="s">
        <v>310</v>
      </c>
      <c r="E463" s="17" t="s">
        <v>222</v>
      </c>
      <c r="F463" s="284">
        <v>2</v>
      </c>
      <c r="G463" s="34"/>
      <c r="H463" s="39"/>
    </row>
    <row r="464" spans="1:8" s="2" customFormat="1" ht="16.899999999999999" customHeight="1">
      <c r="A464" s="34"/>
      <c r="B464" s="39"/>
      <c r="C464" s="283" t="s">
        <v>236</v>
      </c>
      <c r="D464" s="283" t="s">
        <v>237</v>
      </c>
      <c r="E464" s="17" t="s">
        <v>190</v>
      </c>
      <c r="F464" s="284">
        <v>3.2</v>
      </c>
      <c r="G464" s="34"/>
      <c r="H464" s="39"/>
    </row>
    <row r="465" spans="1:8" s="2" customFormat="1" ht="16.899999999999999" customHeight="1">
      <c r="A465" s="34"/>
      <c r="B465" s="39"/>
      <c r="C465" s="283" t="s">
        <v>283</v>
      </c>
      <c r="D465" s="283" t="s">
        <v>284</v>
      </c>
      <c r="E465" s="17" t="s">
        <v>285</v>
      </c>
      <c r="F465" s="284">
        <v>0.06</v>
      </c>
      <c r="G465" s="34"/>
      <c r="H465" s="39"/>
    </row>
    <row r="466" spans="1:8" s="2" customFormat="1" ht="16.899999999999999" customHeight="1">
      <c r="A466" s="34"/>
      <c r="B466" s="39"/>
      <c r="C466" s="283" t="s">
        <v>278</v>
      </c>
      <c r="D466" s="283" t="s">
        <v>279</v>
      </c>
      <c r="E466" s="17" t="s">
        <v>222</v>
      </c>
      <c r="F466" s="284">
        <v>2</v>
      </c>
      <c r="G466" s="34"/>
      <c r="H466" s="39"/>
    </row>
    <row r="467" spans="1:8" s="2" customFormat="1" ht="26.45" customHeight="1">
      <c r="A467" s="34"/>
      <c r="B467" s="39"/>
      <c r="C467" s="278" t="s">
        <v>2086</v>
      </c>
      <c r="D467" s="278" t="s">
        <v>106</v>
      </c>
      <c r="E467" s="34"/>
      <c r="F467" s="34"/>
      <c r="G467" s="34"/>
      <c r="H467" s="39"/>
    </row>
    <row r="468" spans="1:8" s="2" customFormat="1" ht="16.899999999999999" customHeight="1">
      <c r="A468" s="34"/>
      <c r="B468" s="39"/>
      <c r="C468" s="279" t="s">
        <v>421</v>
      </c>
      <c r="D468" s="280" t="s">
        <v>422</v>
      </c>
      <c r="E468" s="281" t="s">
        <v>1</v>
      </c>
      <c r="F468" s="282">
        <v>1.0049999999999999</v>
      </c>
      <c r="G468" s="34"/>
      <c r="H468" s="39"/>
    </row>
    <row r="469" spans="1:8" s="2" customFormat="1" ht="16.899999999999999" customHeight="1">
      <c r="A469" s="34"/>
      <c r="B469" s="39"/>
      <c r="C469" s="283" t="s">
        <v>421</v>
      </c>
      <c r="D469" s="283" t="s">
        <v>471</v>
      </c>
      <c r="E469" s="17" t="s">
        <v>1</v>
      </c>
      <c r="F469" s="284">
        <v>1.0049999999999999</v>
      </c>
      <c r="G469" s="34"/>
      <c r="H469" s="39"/>
    </row>
    <row r="470" spans="1:8" s="2" customFormat="1" ht="16.899999999999999" customHeight="1">
      <c r="A470" s="34"/>
      <c r="B470" s="39"/>
      <c r="C470" s="285" t="s">
        <v>2061</v>
      </c>
      <c r="D470" s="34"/>
      <c r="E470" s="34"/>
      <c r="F470" s="34"/>
      <c r="G470" s="34"/>
      <c r="H470" s="39"/>
    </row>
    <row r="471" spans="1:8" s="2" customFormat="1" ht="16.899999999999999" customHeight="1">
      <c r="A471" s="34"/>
      <c r="B471" s="39"/>
      <c r="C471" s="283" t="s">
        <v>468</v>
      </c>
      <c r="D471" s="283" t="s">
        <v>469</v>
      </c>
      <c r="E471" s="17" t="s">
        <v>435</v>
      </c>
      <c r="F471" s="284">
        <v>1.0049999999999999</v>
      </c>
      <c r="G471" s="34"/>
      <c r="H471" s="39"/>
    </row>
    <row r="472" spans="1:8" s="2" customFormat="1" ht="16.899999999999999" customHeight="1">
      <c r="A472" s="34"/>
      <c r="B472" s="39"/>
      <c r="C472" s="283" t="s">
        <v>472</v>
      </c>
      <c r="D472" s="283" t="s">
        <v>473</v>
      </c>
      <c r="E472" s="17" t="s">
        <v>435</v>
      </c>
      <c r="F472" s="284">
        <v>1.0049999999999999</v>
      </c>
      <c r="G472" s="34"/>
      <c r="H472" s="39"/>
    </row>
    <row r="473" spans="1:8" s="2" customFormat="1" ht="16.899999999999999" customHeight="1">
      <c r="A473" s="34"/>
      <c r="B473" s="39"/>
      <c r="C473" s="279" t="s">
        <v>424</v>
      </c>
      <c r="D473" s="280" t="s">
        <v>425</v>
      </c>
      <c r="E473" s="281" t="s">
        <v>1</v>
      </c>
      <c r="F473" s="282">
        <v>0.60299999999999998</v>
      </c>
      <c r="G473" s="34"/>
      <c r="H473" s="39"/>
    </row>
    <row r="474" spans="1:8" s="2" customFormat="1" ht="16.899999999999999" customHeight="1">
      <c r="A474" s="34"/>
      <c r="B474" s="39"/>
      <c r="C474" s="283" t="s">
        <v>424</v>
      </c>
      <c r="D474" s="283" t="s">
        <v>737</v>
      </c>
      <c r="E474" s="17" t="s">
        <v>1</v>
      </c>
      <c r="F474" s="284">
        <v>0.60299999999999998</v>
      </c>
      <c r="G474" s="34"/>
      <c r="H474" s="39"/>
    </row>
    <row r="475" spans="1:8" s="2" customFormat="1" ht="16.899999999999999" customHeight="1">
      <c r="A475" s="34"/>
      <c r="B475" s="39"/>
      <c r="C475" s="285" t="s">
        <v>2061</v>
      </c>
      <c r="D475" s="34"/>
      <c r="E475" s="34"/>
      <c r="F475" s="34"/>
      <c r="G475" s="34"/>
      <c r="H475" s="39"/>
    </row>
    <row r="476" spans="1:8" s="2" customFormat="1" ht="16.899999999999999" customHeight="1">
      <c r="A476" s="34"/>
      <c r="B476" s="39"/>
      <c r="C476" s="283" t="s">
        <v>464</v>
      </c>
      <c r="D476" s="283" t="s">
        <v>465</v>
      </c>
      <c r="E476" s="17" t="s">
        <v>435</v>
      </c>
      <c r="F476" s="284">
        <v>0.60299999999999998</v>
      </c>
      <c r="G476" s="34"/>
      <c r="H476" s="39"/>
    </row>
    <row r="477" spans="1:8" s="2" customFormat="1" ht="16.899999999999999" customHeight="1">
      <c r="A477" s="34"/>
      <c r="B477" s="39"/>
      <c r="C477" s="283" t="s">
        <v>475</v>
      </c>
      <c r="D477" s="283" t="s">
        <v>476</v>
      </c>
      <c r="E477" s="17" t="s">
        <v>435</v>
      </c>
      <c r="F477" s="284">
        <v>0.60299999999999998</v>
      </c>
      <c r="G477" s="34"/>
      <c r="H477" s="39"/>
    </row>
    <row r="478" spans="1:8" s="2" customFormat="1" ht="16.899999999999999" customHeight="1">
      <c r="A478" s="34"/>
      <c r="B478" s="39"/>
      <c r="C478" s="279" t="s">
        <v>416</v>
      </c>
      <c r="D478" s="280" t="s">
        <v>416</v>
      </c>
      <c r="E478" s="281" t="s">
        <v>1</v>
      </c>
      <c r="F478" s="282">
        <v>0</v>
      </c>
      <c r="G478" s="34"/>
      <c r="H478" s="39"/>
    </row>
    <row r="479" spans="1:8" s="2" customFormat="1" ht="16.899999999999999" customHeight="1">
      <c r="A479" s="34"/>
      <c r="B479" s="39"/>
      <c r="C479" s="283" t="s">
        <v>416</v>
      </c>
      <c r="D479" s="283" t="s">
        <v>76</v>
      </c>
      <c r="E479" s="17" t="s">
        <v>1</v>
      </c>
      <c r="F479" s="284">
        <v>0</v>
      </c>
      <c r="G479" s="34"/>
      <c r="H479" s="39"/>
    </row>
    <row r="480" spans="1:8" s="2" customFormat="1" ht="16.899999999999999" customHeight="1">
      <c r="A480" s="34"/>
      <c r="B480" s="39"/>
      <c r="C480" s="279" t="s">
        <v>975</v>
      </c>
      <c r="D480" s="280" t="s">
        <v>976</v>
      </c>
      <c r="E480" s="281" t="s">
        <v>1</v>
      </c>
      <c r="F480" s="282">
        <v>8.0399999999999991</v>
      </c>
      <c r="G480" s="34"/>
      <c r="H480" s="39"/>
    </row>
    <row r="481" spans="1:8" s="2" customFormat="1" ht="16.899999999999999" customHeight="1">
      <c r="A481" s="34"/>
      <c r="B481" s="39"/>
      <c r="C481" s="283" t="s">
        <v>975</v>
      </c>
      <c r="D481" s="283" t="s">
        <v>1101</v>
      </c>
      <c r="E481" s="17" t="s">
        <v>1</v>
      </c>
      <c r="F481" s="284">
        <v>8.0399999999999991</v>
      </c>
      <c r="G481" s="34"/>
      <c r="H481" s="39"/>
    </row>
    <row r="482" spans="1:8" s="2" customFormat="1" ht="16.899999999999999" customHeight="1">
      <c r="A482" s="34"/>
      <c r="B482" s="39"/>
      <c r="C482" s="285" t="s">
        <v>2061</v>
      </c>
      <c r="D482" s="34"/>
      <c r="E482" s="34"/>
      <c r="F482" s="34"/>
      <c r="G482" s="34"/>
      <c r="H482" s="39"/>
    </row>
    <row r="483" spans="1:8" s="2" customFormat="1" ht="22.5">
      <c r="A483" s="34"/>
      <c r="B483" s="39"/>
      <c r="C483" s="283" t="s">
        <v>1002</v>
      </c>
      <c r="D483" s="283" t="s">
        <v>1003</v>
      </c>
      <c r="E483" s="17" t="s">
        <v>190</v>
      </c>
      <c r="F483" s="284">
        <v>8.0399999999999991</v>
      </c>
      <c r="G483" s="34"/>
      <c r="H483" s="39"/>
    </row>
    <row r="484" spans="1:8" s="2" customFormat="1" ht="16.899999999999999" customHeight="1">
      <c r="A484" s="34"/>
      <c r="B484" s="39"/>
      <c r="C484" s="283" t="s">
        <v>195</v>
      </c>
      <c r="D484" s="283" t="s">
        <v>196</v>
      </c>
      <c r="E484" s="17" t="s">
        <v>190</v>
      </c>
      <c r="F484" s="284">
        <v>2.0099999999999998</v>
      </c>
      <c r="G484" s="34"/>
      <c r="H484" s="39"/>
    </row>
    <row r="485" spans="1:8" s="2" customFormat="1" ht="16.899999999999999" customHeight="1">
      <c r="A485" s="34"/>
      <c r="B485" s="39"/>
      <c r="C485" s="283" t="s">
        <v>327</v>
      </c>
      <c r="D485" s="283" t="s">
        <v>328</v>
      </c>
      <c r="E485" s="17" t="s">
        <v>190</v>
      </c>
      <c r="F485" s="284">
        <v>7.13</v>
      </c>
      <c r="G485" s="34"/>
      <c r="H485" s="39"/>
    </row>
    <row r="486" spans="1:8" s="2" customFormat="1" ht="16.899999999999999" customHeight="1">
      <c r="A486" s="34"/>
      <c r="B486" s="39"/>
      <c r="C486" s="283" t="s">
        <v>361</v>
      </c>
      <c r="D486" s="283" t="s">
        <v>362</v>
      </c>
      <c r="E486" s="17" t="s">
        <v>190</v>
      </c>
      <c r="F486" s="284">
        <v>7.968</v>
      </c>
      <c r="G486" s="34"/>
      <c r="H486" s="39"/>
    </row>
    <row r="487" spans="1:8" s="2" customFormat="1" ht="16.899999999999999" customHeight="1">
      <c r="A487" s="34"/>
      <c r="B487" s="39"/>
      <c r="C487" s="279" t="s">
        <v>140</v>
      </c>
      <c r="D487" s="280" t="s">
        <v>140</v>
      </c>
      <c r="E487" s="281" t="s">
        <v>1</v>
      </c>
      <c r="F487" s="282">
        <v>7.968</v>
      </c>
      <c r="G487" s="34"/>
      <c r="H487" s="39"/>
    </row>
    <row r="488" spans="1:8" s="2" customFormat="1" ht="16.899999999999999" customHeight="1">
      <c r="A488" s="34"/>
      <c r="B488" s="39"/>
      <c r="C488" s="283" t="s">
        <v>140</v>
      </c>
      <c r="D488" s="283" t="s">
        <v>1130</v>
      </c>
      <c r="E488" s="17" t="s">
        <v>1</v>
      </c>
      <c r="F488" s="284">
        <v>7.968</v>
      </c>
      <c r="G488" s="34"/>
      <c r="H488" s="39"/>
    </row>
    <row r="489" spans="1:8" s="2" customFormat="1" ht="16.899999999999999" customHeight="1">
      <c r="A489" s="34"/>
      <c r="B489" s="39"/>
      <c r="C489" s="285" t="s">
        <v>2061</v>
      </c>
      <c r="D489" s="34"/>
      <c r="E489" s="34"/>
      <c r="F489" s="34"/>
      <c r="G489" s="34"/>
      <c r="H489" s="39"/>
    </row>
    <row r="490" spans="1:8" s="2" customFormat="1" ht="16.899999999999999" customHeight="1">
      <c r="A490" s="34"/>
      <c r="B490" s="39"/>
      <c r="C490" s="283" t="s">
        <v>361</v>
      </c>
      <c r="D490" s="283" t="s">
        <v>362</v>
      </c>
      <c r="E490" s="17" t="s">
        <v>190</v>
      </c>
      <c r="F490" s="284">
        <v>7.968</v>
      </c>
      <c r="G490" s="34"/>
      <c r="H490" s="39"/>
    </row>
    <row r="491" spans="1:8" s="2" customFormat="1" ht="22.5">
      <c r="A491" s="34"/>
      <c r="B491" s="39"/>
      <c r="C491" s="283" t="s">
        <v>365</v>
      </c>
      <c r="D491" s="283" t="s">
        <v>366</v>
      </c>
      <c r="E491" s="17" t="s">
        <v>190</v>
      </c>
      <c r="F491" s="284">
        <v>7.968</v>
      </c>
      <c r="G491" s="34"/>
      <c r="H491" s="39"/>
    </row>
    <row r="492" spans="1:8" s="2" customFormat="1" ht="16.899999999999999" customHeight="1">
      <c r="A492" s="34"/>
      <c r="B492" s="39"/>
      <c r="C492" s="279" t="s">
        <v>876</v>
      </c>
      <c r="D492" s="280" t="s">
        <v>876</v>
      </c>
      <c r="E492" s="281" t="s">
        <v>1</v>
      </c>
      <c r="F492" s="282">
        <v>0.83799999999999997</v>
      </c>
      <c r="G492" s="34"/>
      <c r="H492" s="39"/>
    </row>
    <row r="493" spans="1:8" s="2" customFormat="1" ht="16.899999999999999" customHeight="1">
      <c r="A493" s="34"/>
      <c r="B493" s="39"/>
      <c r="C493" s="283" t="s">
        <v>876</v>
      </c>
      <c r="D493" s="283" t="s">
        <v>1105</v>
      </c>
      <c r="E493" s="17" t="s">
        <v>1</v>
      </c>
      <c r="F493" s="284">
        <v>0.83799999999999997</v>
      </c>
      <c r="G493" s="34"/>
      <c r="H493" s="39"/>
    </row>
    <row r="494" spans="1:8" s="2" customFormat="1" ht="16.899999999999999" customHeight="1">
      <c r="A494" s="34"/>
      <c r="B494" s="39"/>
      <c r="C494" s="285" t="s">
        <v>2061</v>
      </c>
      <c r="D494" s="34"/>
      <c r="E494" s="34"/>
      <c r="F494" s="34"/>
      <c r="G494" s="34"/>
      <c r="H494" s="39"/>
    </row>
    <row r="495" spans="1:8" s="2" customFormat="1" ht="16.899999999999999" customHeight="1">
      <c r="A495" s="34"/>
      <c r="B495" s="39"/>
      <c r="C495" s="283" t="s">
        <v>909</v>
      </c>
      <c r="D495" s="283" t="s">
        <v>910</v>
      </c>
      <c r="E495" s="17" t="s">
        <v>190</v>
      </c>
      <c r="F495" s="284">
        <v>0.83799999999999997</v>
      </c>
      <c r="G495" s="34"/>
      <c r="H495" s="39"/>
    </row>
    <row r="496" spans="1:8" s="2" customFormat="1" ht="16.899999999999999" customHeight="1">
      <c r="A496" s="34"/>
      <c r="B496" s="39"/>
      <c r="C496" s="283" t="s">
        <v>906</v>
      </c>
      <c r="D496" s="283" t="s">
        <v>907</v>
      </c>
      <c r="E496" s="17" t="s">
        <v>190</v>
      </c>
      <c r="F496" s="284">
        <v>0.83799999999999997</v>
      </c>
      <c r="G496" s="34"/>
      <c r="H496" s="39"/>
    </row>
    <row r="497" spans="1:8" s="2" customFormat="1" ht="16.899999999999999" customHeight="1">
      <c r="A497" s="34"/>
      <c r="B497" s="39"/>
      <c r="C497" s="283" t="s">
        <v>361</v>
      </c>
      <c r="D497" s="283" t="s">
        <v>362</v>
      </c>
      <c r="E497" s="17" t="s">
        <v>190</v>
      </c>
      <c r="F497" s="284">
        <v>7.968</v>
      </c>
      <c r="G497" s="34"/>
      <c r="H497" s="39"/>
    </row>
    <row r="498" spans="1:8" s="2" customFormat="1" ht="16.899999999999999" customHeight="1">
      <c r="A498" s="34"/>
      <c r="B498" s="39"/>
      <c r="C498" s="279" t="s">
        <v>699</v>
      </c>
      <c r="D498" s="280" t="s">
        <v>699</v>
      </c>
      <c r="E498" s="281" t="s">
        <v>1</v>
      </c>
      <c r="F498" s="282">
        <v>12.7</v>
      </c>
      <c r="G498" s="34"/>
      <c r="H498" s="39"/>
    </row>
    <row r="499" spans="1:8" s="2" customFormat="1" ht="16.899999999999999" customHeight="1">
      <c r="A499" s="34"/>
      <c r="B499" s="39"/>
      <c r="C499" s="283" t="s">
        <v>699</v>
      </c>
      <c r="D499" s="283" t="s">
        <v>809</v>
      </c>
      <c r="E499" s="17" t="s">
        <v>1</v>
      </c>
      <c r="F499" s="284">
        <v>12.7</v>
      </c>
      <c r="G499" s="34"/>
      <c r="H499" s="39"/>
    </row>
    <row r="500" spans="1:8" s="2" customFormat="1" ht="16.899999999999999" customHeight="1">
      <c r="A500" s="34"/>
      <c r="B500" s="39"/>
      <c r="C500" s="285" t="s">
        <v>2061</v>
      </c>
      <c r="D500" s="34"/>
      <c r="E500" s="34"/>
      <c r="F500" s="34"/>
      <c r="G500" s="34"/>
      <c r="H500" s="39"/>
    </row>
    <row r="501" spans="1:8" s="2" customFormat="1" ht="16.899999999999999" customHeight="1">
      <c r="A501" s="34"/>
      <c r="B501" s="39"/>
      <c r="C501" s="283" t="s">
        <v>656</v>
      </c>
      <c r="D501" s="283" t="s">
        <v>657</v>
      </c>
      <c r="E501" s="17" t="s">
        <v>340</v>
      </c>
      <c r="F501" s="284">
        <v>12.7</v>
      </c>
      <c r="G501" s="34"/>
      <c r="H501" s="39"/>
    </row>
    <row r="502" spans="1:8" s="2" customFormat="1" ht="22.5">
      <c r="A502" s="34"/>
      <c r="B502" s="39"/>
      <c r="C502" s="283" t="s">
        <v>482</v>
      </c>
      <c r="D502" s="283" t="s">
        <v>483</v>
      </c>
      <c r="E502" s="17" t="s">
        <v>340</v>
      </c>
      <c r="F502" s="284">
        <v>12.7</v>
      </c>
      <c r="G502" s="34"/>
      <c r="H502" s="39"/>
    </row>
    <row r="503" spans="1:8" s="2" customFormat="1" ht="16.899999999999999" customHeight="1">
      <c r="A503" s="34"/>
      <c r="B503" s="39"/>
      <c r="C503" s="283" t="s">
        <v>534</v>
      </c>
      <c r="D503" s="283" t="s">
        <v>535</v>
      </c>
      <c r="E503" s="17" t="s">
        <v>190</v>
      </c>
      <c r="F503" s="284">
        <v>2.54</v>
      </c>
      <c r="G503" s="34"/>
      <c r="H503" s="39"/>
    </row>
    <row r="504" spans="1:8" s="2" customFormat="1" ht="16.899999999999999" customHeight="1">
      <c r="A504" s="34"/>
      <c r="B504" s="39"/>
      <c r="C504" s="283" t="s">
        <v>555</v>
      </c>
      <c r="D504" s="283" t="s">
        <v>556</v>
      </c>
      <c r="E504" s="17" t="s">
        <v>190</v>
      </c>
      <c r="F504" s="284">
        <v>2.54</v>
      </c>
      <c r="G504" s="34"/>
      <c r="H504" s="39"/>
    </row>
    <row r="505" spans="1:8" s="2" customFormat="1" ht="16.899999999999999" customHeight="1">
      <c r="A505" s="34"/>
      <c r="B505" s="39"/>
      <c r="C505" s="283" t="s">
        <v>578</v>
      </c>
      <c r="D505" s="283" t="s">
        <v>579</v>
      </c>
      <c r="E505" s="17" t="s">
        <v>340</v>
      </c>
      <c r="F505" s="284">
        <v>12.7</v>
      </c>
      <c r="G505" s="34"/>
      <c r="H505" s="39"/>
    </row>
    <row r="506" spans="1:8" s="2" customFormat="1" ht="16.899999999999999" customHeight="1">
      <c r="A506" s="34"/>
      <c r="B506" s="39"/>
      <c r="C506" s="279" t="s">
        <v>696</v>
      </c>
      <c r="D506" s="280" t="s">
        <v>697</v>
      </c>
      <c r="E506" s="281" t="s">
        <v>1</v>
      </c>
      <c r="F506" s="282">
        <v>0</v>
      </c>
      <c r="G506" s="34"/>
      <c r="H506" s="39"/>
    </row>
    <row r="507" spans="1:8" s="2" customFormat="1" ht="16.899999999999999" customHeight="1">
      <c r="A507" s="34"/>
      <c r="B507" s="39"/>
      <c r="C507" s="283" t="s">
        <v>696</v>
      </c>
      <c r="D507" s="283" t="s">
        <v>76</v>
      </c>
      <c r="E507" s="17" t="s">
        <v>1</v>
      </c>
      <c r="F507" s="284">
        <v>0</v>
      </c>
      <c r="G507" s="34"/>
      <c r="H507" s="39"/>
    </row>
    <row r="508" spans="1:8" s="2" customFormat="1" ht="16.899999999999999" customHeight="1">
      <c r="A508" s="34"/>
      <c r="B508" s="39"/>
      <c r="C508" s="279" t="s">
        <v>693</v>
      </c>
      <c r="D508" s="280" t="s">
        <v>694</v>
      </c>
      <c r="E508" s="281" t="s">
        <v>1</v>
      </c>
      <c r="F508" s="282">
        <v>0</v>
      </c>
      <c r="G508" s="34"/>
      <c r="H508" s="39"/>
    </row>
    <row r="509" spans="1:8" s="2" customFormat="1" ht="16.899999999999999" customHeight="1">
      <c r="A509" s="34"/>
      <c r="B509" s="39"/>
      <c r="C509" s="283" t="s">
        <v>693</v>
      </c>
      <c r="D509" s="283" t="s">
        <v>76</v>
      </c>
      <c r="E509" s="17" t="s">
        <v>1</v>
      </c>
      <c r="F509" s="284">
        <v>0</v>
      </c>
      <c r="G509" s="34"/>
      <c r="H509" s="39"/>
    </row>
    <row r="510" spans="1:8" s="2" customFormat="1" ht="16.899999999999999" customHeight="1">
      <c r="A510" s="34"/>
      <c r="B510" s="39"/>
      <c r="C510" s="279" t="s">
        <v>146</v>
      </c>
      <c r="D510" s="280" t="s">
        <v>1</v>
      </c>
      <c r="E510" s="281" t="s">
        <v>1</v>
      </c>
      <c r="F510" s="282">
        <v>5.12</v>
      </c>
      <c r="G510" s="34"/>
      <c r="H510" s="39"/>
    </row>
    <row r="511" spans="1:8" s="2" customFormat="1" ht="16.899999999999999" customHeight="1">
      <c r="A511" s="34"/>
      <c r="B511" s="39"/>
      <c r="C511" s="283" t="s">
        <v>146</v>
      </c>
      <c r="D511" s="283" t="s">
        <v>1056</v>
      </c>
      <c r="E511" s="17" t="s">
        <v>1</v>
      </c>
      <c r="F511" s="284">
        <v>5.12</v>
      </c>
      <c r="G511" s="34"/>
      <c r="H511" s="39"/>
    </row>
    <row r="512" spans="1:8" s="2" customFormat="1" ht="16.899999999999999" customHeight="1">
      <c r="A512" s="34"/>
      <c r="B512" s="39"/>
      <c r="C512" s="285" t="s">
        <v>2061</v>
      </c>
      <c r="D512" s="34"/>
      <c r="E512" s="34"/>
      <c r="F512" s="34"/>
      <c r="G512" s="34"/>
      <c r="H512" s="39"/>
    </row>
    <row r="513" spans="1:8" s="2" customFormat="1" ht="16.899999999999999" customHeight="1">
      <c r="A513" s="34"/>
      <c r="B513" s="39"/>
      <c r="C513" s="283" t="s">
        <v>203</v>
      </c>
      <c r="D513" s="283" t="s">
        <v>204</v>
      </c>
      <c r="E513" s="17" t="s">
        <v>190</v>
      </c>
      <c r="F513" s="284">
        <v>5.12</v>
      </c>
      <c r="G513" s="34"/>
      <c r="H513" s="39"/>
    </row>
    <row r="514" spans="1:8" s="2" customFormat="1" ht="16.899999999999999" customHeight="1">
      <c r="A514" s="34"/>
      <c r="B514" s="39"/>
      <c r="C514" s="283" t="s">
        <v>327</v>
      </c>
      <c r="D514" s="283" t="s">
        <v>328</v>
      </c>
      <c r="E514" s="17" t="s">
        <v>190</v>
      </c>
      <c r="F514" s="284">
        <v>7.13</v>
      </c>
      <c r="G514" s="34"/>
      <c r="H514" s="39"/>
    </row>
    <row r="515" spans="1:8" s="2" customFormat="1" ht="16.899999999999999" customHeight="1">
      <c r="A515" s="34"/>
      <c r="B515" s="39"/>
      <c r="C515" s="283" t="s">
        <v>361</v>
      </c>
      <c r="D515" s="283" t="s">
        <v>362</v>
      </c>
      <c r="E515" s="17" t="s">
        <v>190</v>
      </c>
      <c r="F515" s="284">
        <v>7.968</v>
      </c>
      <c r="G515" s="34"/>
      <c r="H515" s="39"/>
    </row>
    <row r="516" spans="1:8" s="2" customFormat="1" ht="16.899999999999999" customHeight="1">
      <c r="A516" s="34"/>
      <c r="B516" s="39"/>
      <c r="C516" s="279" t="s">
        <v>143</v>
      </c>
      <c r="D516" s="280" t="s">
        <v>144</v>
      </c>
      <c r="E516" s="281" t="s">
        <v>1</v>
      </c>
      <c r="F516" s="282">
        <v>5.98</v>
      </c>
      <c r="G516" s="34"/>
      <c r="H516" s="39"/>
    </row>
    <row r="517" spans="1:8" s="2" customFormat="1" ht="16.899999999999999" customHeight="1">
      <c r="A517" s="34"/>
      <c r="B517" s="39"/>
      <c r="C517" s="283" t="s">
        <v>143</v>
      </c>
      <c r="D517" s="283" t="s">
        <v>870</v>
      </c>
      <c r="E517" s="17" t="s">
        <v>1</v>
      </c>
      <c r="F517" s="284">
        <v>5.98</v>
      </c>
      <c r="G517" s="34"/>
      <c r="H517" s="39"/>
    </row>
    <row r="518" spans="1:8" s="2" customFormat="1" ht="16.899999999999999" customHeight="1">
      <c r="A518" s="34"/>
      <c r="B518" s="39"/>
      <c r="C518" s="285" t="s">
        <v>2061</v>
      </c>
      <c r="D518" s="34"/>
      <c r="E518" s="34"/>
      <c r="F518" s="34"/>
      <c r="G518" s="34"/>
      <c r="H518" s="39"/>
    </row>
    <row r="519" spans="1:8" s="2" customFormat="1" ht="16.899999999999999" customHeight="1">
      <c r="A519" s="34"/>
      <c r="B519" s="39"/>
      <c r="C519" s="283" t="s">
        <v>353</v>
      </c>
      <c r="D519" s="283" t="s">
        <v>354</v>
      </c>
      <c r="E519" s="17" t="s">
        <v>190</v>
      </c>
      <c r="F519" s="284">
        <v>5.98</v>
      </c>
      <c r="G519" s="34"/>
      <c r="H519" s="39"/>
    </row>
    <row r="520" spans="1:8" s="2" customFormat="1" ht="16.899999999999999" customHeight="1">
      <c r="A520" s="34"/>
      <c r="B520" s="39"/>
      <c r="C520" s="283" t="s">
        <v>203</v>
      </c>
      <c r="D520" s="283" t="s">
        <v>204</v>
      </c>
      <c r="E520" s="17" t="s">
        <v>190</v>
      </c>
      <c r="F520" s="284">
        <v>5.12</v>
      </c>
      <c r="G520" s="34"/>
      <c r="H520" s="39"/>
    </row>
    <row r="521" spans="1:8" s="2" customFormat="1" ht="16.899999999999999" customHeight="1">
      <c r="A521" s="34"/>
      <c r="B521" s="39"/>
      <c r="C521" s="283" t="s">
        <v>216</v>
      </c>
      <c r="D521" s="283" t="s">
        <v>217</v>
      </c>
      <c r="E521" s="17" t="s">
        <v>190</v>
      </c>
      <c r="F521" s="284">
        <v>5.98</v>
      </c>
      <c r="G521" s="34"/>
      <c r="H521" s="39"/>
    </row>
    <row r="522" spans="1:8" s="2" customFormat="1" ht="16.899999999999999" customHeight="1">
      <c r="A522" s="34"/>
      <c r="B522" s="39"/>
      <c r="C522" s="279" t="s">
        <v>137</v>
      </c>
      <c r="D522" s="280" t="s">
        <v>138</v>
      </c>
      <c r="E522" s="281" t="s">
        <v>1</v>
      </c>
      <c r="F522" s="282">
        <v>10.050000000000001</v>
      </c>
      <c r="G522" s="34"/>
      <c r="H522" s="39"/>
    </row>
    <row r="523" spans="1:8" s="2" customFormat="1" ht="16.899999999999999" customHeight="1">
      <c r="A523" s="34"/>
      <c r="B523" s="39"/>
      <c r="C523" s="283" t="s">
        <v>137</v>
      </c>
      <c r="D523" s="283" t="s">
        <v>734</v>
      </c>
      <c r="E523" s="17" t="s">
        <v>1</v>
      </c>
      <c r="F523" s="284">
        <v>10.050000000000001</v>
      </c>
      <c r="G523" s="34"/>
      <c r="H523" s="39"/>
    </row>
    <row r="524" spans="1:8" s="2" customFormat="1" ht="16.899999999999999" customHeight="1">
      <c r="A524" s="34"/>
      <c r="B524" s="39"/>
      <c r="C524" s="285" t="s">
        <v>2061</v>
      </c>
      <c r="D524" s="34"/>
      <c r="E524" s="34"/>
      <c r="F524" s="34"/>
      <c r="G524" s="34"/>
      <c r="H524" s="39"/>
    </row>
    <row r="525" spans="1:8" s="2" customFormat="1" ht="16.899999999999999" customHeight="1">
      <c r="A525" s="34"/>
      <c r="B525" s="39"/>
      <c r="C525" s="283" t="s">
        <v>211</v>
      </c>
      <c r="D525" s="283" t="s">
        <v>212</v>
      </c>
      <c r="E525" s="17" t="s">
        <v>190</v>
      </c>
      <c r="F525" s="284">
        <v>10.050000000000001</v>
      </c>
      <c r="G525" s="34"/>
      <c r="H525" s="39"/>
    </row>
    <row r="526" spans="1:8" s="2" customFormat="1" ht="16.899999999999999" customHeight="1">
      <c r="A526" s="34"/>
      <c r="B526" s="39"/>
      <c r="C526" s="283" t="s">
        <v>433</v>
      </c>
      <c r="D526" s="283" t="s">
        <v>434</v>
      </c>
      <c r="E526" s="17" t="s">
        <v>435</v>
      </c>
      <c r="F526" s="284">
        <v>2.0099999999999998</v>
      </c>
      <c r="G526" s="34"/>
      <c r="H526" s="39"/>
    </row>
    <row r="527" spans="1:8" s="2" customFormat="1" ht="16.899999999999999" customHeight="1">
      <c r="A527" s="34"/>
      <c r="B527" s="39"/>
      <c r="C527" s="283" t="s">
        <v>195</v>
      </c>
      <c r="D527" s="283" t="s">
        <v>196</v>
      </c>
      <c r="E527" s="17" t="s">
        <v>190</v>
      </c>
      <c r="F527" s="284">
        <v>2.0099999999999998</v>
      </c>
      <c r="G527" s="34"/>
      <c r="H527" s="39"/>
    </row>
    <row r="528" spans="1:8" s="2" customFormat="1" ht="16.899999999999999" customHeight="1">
      <c r="A528" s="34"/>
      <c r="B528" s="39"/>
      <c r="C528" s="283" t="s">
        <v>464</v>
      </c>
      <c r="D528" s="283" t="s">
        <v>465</v>
      </c>
      <c r="E528" s="17" t="s">
        <v>435</v>
      </c>
      <c r="F528" s="284">
        <v>0.60299999999999998</v>
      </c>
      <c r="G528" s="34"/>
      <c r="H528" s="39"/>
    </row>
    <row r="529" spans="1:8" s="2" customFormat="1" ht="16.899999999999999" customHeight="1">
      <c r="A529" s="34"/>
      <c r="B529" s="39"/>
      <c r="C529" s="283" t="s">
        <v>468</v>
      </c>
      <c r="D529" s="283" t="s">
        <v>469</v>
      </c>
      <c r="E529" s="17" t="s">
        <v>435</v>
      </c>
      <c r="F529" s="284">
        <v>1.0049999999999999</v>
      </c>
      <c r="G529" s="34"/>
      <c r="H529" s="39"/>
    </row>
    <row r="530" spans="1:8" s="2" customFormat="1" ht="16.899999999999999" customHeight="1">
      <c r="A530" s="34"/>
      <c r="B530" s="39"/>
      <c r="C530" s="283" t="s">
        <v>478</v>
      </c>
      <c r="D530" s="283" t="s">
        <v>479</v>
      </c>
      <c r="E530" s="17" t="s">
        <v>243</v>
      </c>
      <c r="F530" s="284">
        <v>3.6999999999999998E-2</v>
      </c>
      <c r="G530" s="34"/>
      <c r="H530" s="39"/>
    </row>
    <row r="531" spans="1:8" s="2" customFormat="1" ht="16.899999999999999" customHeight="1">
      <c r="A531" s="34"/>
      <c r="B531" s="39"/>
      <c r="C531" s="283" t="s">
        <v>485</v>
      </c>
      <c r="D531" s="283" t="s">
        <v>486</v>
      </c>
      <c r="E531" s="17" t="s">
        <v>435</v>
      </c>
      <c r="F531" s="284">
        <v>1.0049999999999999</v>
      </c>
      <c r="G531" s="34"/>
      <c r="H531" s="39"/>
    </row>
    <row r="532" spans="1:8" s="2" customFormat="1" ht="16.899999999999999" customHeight="1">
      <c r="A532" s="34"/>
      <c r="B532" s="39"/>
      <c r="C532" s="283" t="s">
        <v>527</v>
      </c>
      <c r="D532" s="283" t="s">
        <v>528</v>
      </c>
      <c r="E532" s="17" t="s">
        <v>190</v>
      </c>
      <c r="F532" s="284">
        <v>10.050000000000001</v>
      </c>
      <c r="G532" s="34"/>
      <c r="H532" s="39"/>
    </row>
    <row r="533" spans="1:8" s="2" customFormat="1" ht="16.899999999999999" customHeight="1">
      <c r="A533" s="34"/>
      <c r="B533" s="39"/>
      <c r="C533" s="283" t="s">
        <v>542</v>
      </c>
      <c r="D533" s="283" t="s">
        <v>543</v>
      </c>
      <c r="E533" s="17" t="s">
        <v>190</v>
      </c>
      <c r="F533" s="284">
        <v>10.050000000000001</v>
      </c>
      <c r="G533" s="34"/>
      <c r="H533" s="39"/>
    </row>
    <row r="534" spans="1:8" s="2" customFormat="1" ht="16.899999999999999" customHeight="1">
      <c r="A534" s="34"/>
      <c r="B534" s="39"/>
      <c r="C534" s="283" t="s">
        <v>546</v>
      </c>
      <c r="D534" s="283" t="s">
        <v>547</v>
      </c>
      <c r="E534" s="17" t="s">
        <v>190</v>
      </c>
      <c r="F534" s="284">
        <v>10.050000000000001</v>
      </c>
      <c r="G534" s="34"/>
      <c r="H534" s="39"/>
    </row>
    <row r="535" spans="1:8" s="2" customFormat="1" ht="16.899999999999999" customHeight="1">
      <c r="A535" s="34"/>
      <c r="B535" s="39"/>
      <c r="C535" s="283" t="s">
        <v>569</v>
      </c>
      <c r="D535" s="283" t="s">
        <v>570</v>
      </c>
      <c r="E535" s="17" t="s">
        <v>190</v>
      </c>
      <c r="F535" s="284">
        <v>10.050000000000001</v>
      </c>
      <c r="G535" s="34"/>
      <c r="H535" s="39"/>
    </row>
    <row r="536" spans="1:8" s="2" customFormat="1" ht="16.899999999999999" customHeight="1">
      <c r="A536" s="34"/>
      <c r="B536" s="39"/>
      <c r="C536" s="283" t="s">
        <v>582</v>
      </c>
      <c r="D536" s="283" t="s">
        <v>583</v>
      </c>
      <c r="E536" s="17" t="s">
        <v>190</v>
      </c>
      <c r="F536" s="284">
        <v>10.050000000000001</v>
      </c>
      <c r="G536" s="34"/>
      <c r="H536" s="39"/>
    </row>
    <row r="537" spans="1:8" s="2" customFormat="1" ht="16.899999999999999" customHeight="1">
      <c r="A537" s="34"/>
      <c r="B537" s="39"/>
      <c r="C537" s="283" t="s">
        <v>796</v>
      </c>
      <c r="D537" s="283" t="s">
        <v>797</v>
      </c>
      <c r="E537" s="17" t="s">
        <v>190</v>
      </c>
      <c r="F537" s="284">
        <v>10.050000000000001</v>
      </c>
      <c r="G537" s="34"/>
      <c r="H537" s="39"/>
    </row>
    <row r="538" spans="1:8" s="2" customFormat="1" ht="16.899999999999999" customHeight="1">
      <c r="A538" s="34"/>
      <c r="B538" s="39"/>
      <c r="C538" s="283" t="s">
        <v>646</v>
      </c>
      <c r="D538" s="283" t="s">
        <v>647</v>
      </c>
      <c r="E538" s="17" t="s">
        <v>190</v>
      </c>
      <c r="F538" s="284">
        <v>10.050000000000001</v>
      </c>
      <c r="G538" s="34"/>
      <c r="H538" s="39"/>
    </row>
    <row r="539" spans="1:8" s="2" customFormat="1" ht="22.5">
      <c r="A539" s="34"/>
      <c r="B539" s="39"/>
      <c r="C539" s="283" t="s">
        <v>650</v>
      </c>
      <c r="D539" s="283" t="s">
        <v>651</v>
      </c>
      <c r="E539" s="17" t="s">
        <v>190</v>
      </c>
      <c r="F539" s="284">
        <v>10.050000000000001</v>
      </c>
      <c r="G539" s="34"/>
      <c r="H539" s="39"/>
    </row>
    <row r="540" spans="1:8" s="2" customFormat="1" ht="16.899999999999999" customHeight="1">
      <c r="A540" s="34"/>
      <c r="B540" s="39"/>
      <c r="C540" s="283" t="s">
        <v>805</v>
      </c>
      <c r="D540" s="283" t="s">
        <v>806</v>
      </c>
      <c r="E540" s="17" t="s">
        <v>190</v>
      </c>
      <c r="F540" s="284">
        <v>10.050000000000001</v>
      </c>
      <c r="G540" s="34"/>
      <c r="H540" s="39"/>
    </row>
    <row r="541" spans="1:8" s="2" customFormat="1" ht="16.899999999999999" customHeight="1">
      <c r="A541" s="34"/>
      <c r="B541" s="39"/>
      <c r="C541" s="283" t="s">
        <v>327</v>
      </c>
      <c r="D541" s="283" t="s">
        <v>328</v>
      </c>
      <c r="E541" s="17" t="s">
        <v>190</v>
      </c>
      <c r="F541" s="284">
        <v>7.13</v>
      </c>
      <c r="G541" s="34"/>
      <c r="H541" s="39"/>
    </row>
    <row r="542" spans="1:8" s="2" customFormat="1" ht="16.899999999999999" customHeight="1">
      <c r="A542" s="34"/>
      <c r="B542" s="39"/>
      <c r="C542" s="283" t="s">
        <v>344</v>
      </c>
      <c r="D542" s="283" t="s">
        <v>345</v>
      </c>
      <c r="E542" s="17" t="s">
        <v>190</v>
      </c>
      <c r="F542" s="284">
        <v>10.050000000000001</v>
      </c>
      <c r="G542" s="34"/>
      <c r="H542" s="39"/>
    </row>
    <row r="543" spans="1:8" s="2" customFormat="1" ht="16.899999999999999" customHeight="1">
      <c r="A543" s="34"/>
      <c r="B543" s="39"/>
      <c r="C543" s="283" t="s">
        <v>361</v>
      </c>
      <c r="D543" s="283" t="s">
        <v>362</v>
      </c>
      <c r="E543" s="17" t="s">
        <v>190</v>
      </c>
      <c r="F543" s="284">
        <v>7.968</v>
      </c>
      <c r="G543" s="34"/>
      <c r="H543" s="39"/>
    </row>
    <row r="544" spans="1:8" s="2" customFormat="1" ht="22.5">
      <c r="A544" s="34"/>
      <c r="B544" s="39"/>
      <c r="C544" s="283" t="s">
        <v>230</v>
      </c>
      <c r="D544" s="283" t="s">
        <v>231</v>
      </c>
      <c r="E544" s="17" t="s">
        <v>190</v>
      </c>
      <c r="F544" s="284">
        <v>10.050000000000001</v>
      </c>
      <c r="G544" s="34"/>
      <c r="H544" s="39"/>
    </row>
    <row r="545" spans="1:8" s="2" customFormat="1" ht="16.899999999999999" customHeight="1">
      <c r="A545" s="34"/>
      <c r="B545" s="39"/>
      <c r="C545" s="283" t="s">
        <v>233</v>
      </c>
      <c r="D545" s="283" t="s">
        <v>234</v>
      </c>
      <c r="E545" s="17" t="s">
        <v>190</v>
      </c>
      <c r="F545" s="284">
        <v>10.050000000000001</v>
      </c>
      <c r="G545" s="34"/>
      <c r="H545" s="39"/>
    </row>
    <row r="546" spans="1:8" s="2" customFormat="1" ht="22.5">
      <c r="A546" s="34"/>
      <c r="B546" s="39"/>
      <c r="C546" s="283" t="s">
        <v>492</v>
      </c>
      <c r="D546" s="283" t="s">
        <v>493</v>
      </c>
      <c r="E546" s="17" t="s">
        <v>435</v>
      </c>
      <c r="F546" s="284">
        <v>1.0049999999999999</v>
      </c>
      <c r="G546" s="34"/>
      <c r="H546" s="39"/>
    </row>
    <row r="547" spans="1:8" s="2" customFormat="1" ht="16.899999999999999" customHeight="1">
      <c r="A547" s="34"/>
      <c r="B547" s="39"/>
      <c r="C547" s="283" t="s">
        <v>495</v>
      </c>
      <c r="D547" s="283" t="s">
        <v>496</v>
      </c>
      <c r="E547" s="17" t="s">
        <v>435</v>
      </c>
      <c r="F547" s="284">
        <v>1.0049999999999999</v>
      </c>
      <c r="G547" s="34"/>
      <c r="H547" s="39"/>
    </row>
    <row r="548" spans="1:8" s="2" customFormat="1" ht="16.899999999999999" customHeight="1">
      <c r="A548" s="34"/>
      <c r="B548" s="39"/>
      <c r="C548" s="279" t="s">
        <v>702</v>
      </c>
      <c r="D548" s="280" t="s">
        <v>703</v>
      </c>
      <c r="E548" s="281" t="s">
        <v>1</v>
      </c>
      <c r="F548" s="282">
        <v>0</v>
      </c>
      <c r="G548" s="34"/>
      <c r="H548" s="39"/>
    </row>
    <row r="549" spans="1:8" s="2" customFormat="1" ht="16.899999999999999" customHeight="1">
      <c r="A549" s="34"/>
      <c r="B549" s="39"/>
      <c r="C549" s="283" t="s">
        <v>702</v>
      </c>
      <c r="D549" s="283" t="s">
        <v>76</v>
      </c>
      <c r="E549" s="17" t="s">
        <v>1</v>
      </c>
      <c r="F549" s="284">
        <v>0</v>
      </c>
      <c r="G549" s="34"/>
      <c r="H549" s="39"/>
    </row>
    <row r="550" spans="1:8" s="2" customFormat="1" ht="16.899999999999999" customHeight="1">
      <c r="A550" s="34"/>
      <c r="B550" s="39"/>
      <c r="C550" s="279" t="s">
        <v>149</v>
      </c>
      <c r="D550" s="280" t="s">
        <v>150</v>
      </c>
      <c r="E550" s="281" t="s">
        <v>1</v>
      </c>
      <c r="F550" s="282">
        <v>2.68</v>
      </c>
      <c r="G550" s="34"/>
      <c r="H550" s="39"/>
    </row>
    <row r="551" spans="1:8" s="2" customFormat="1" ht="16.899999999999999" customHeight="1">
      <c r="A551" s="34"/>
      <c r="B551" s="39"/>
      <c r="C551" s="283" t="s">
        <v>149</v>
      </c>
      <c r="D551" s="283" t="s">
        <v>724</v>
      </c>
      <c r="E551" s="17" t="s">
        <v>1</v>
      </c>
      <c r="F551" s="284">
        <v>2.68</v>
      </c>
      <c r="G551" s="34"/>
      <c r="H551" s="39"/>
    </row>
    <row r="552" spans="1:8" s="2" customFormat="1" ht="16.899999999999999" customHeight="1">
      <c r="A552" s="34"/>
      <c r="B552" s="39"/>
      <c r="C552" s="285" t="s">
        <v>2061</v>
      </c>
      <c r="D552" s="34"/>
      <c r="E552" s="34"/>
      <c r="F552" s="34"/>
      <c r="G552" s="34"/>
      <c r="H552" s="39"/>
    </row>
    <row r="553" spans="1:8" s="2" customFormat="1" ht="16.899999999999999" customHeight="1">
      <c r="A553" s="34"/>
      <c r="B553" s="39"/>
      <c r="C553" s="283" t="s">
        <v>188</v>
      </c>
      <c r="D553" s="283" t="s">
        <v>189</v>
      </c>
      <c r="E553" s="17" t="s">
        <v>190</v>
      </c>
      <c r="F553" s="284">
        <v>2.68</v>
      </c>
      <c r="G553" s="34"/>
      <c r="H553" s="39"/>
    </row>
    <row r="554" spans="1:8" s="2" customFormat="1" ht="16.899999999999999" customHeight="1">
      <c r="A554" s="34"/>
      <c r="B554" s="39"/>
      <c r="C554" s="283" t="s">
        <v>332</v>
      </c>
      <c r="D554" s="283" t="s">
        <v>333</v>
      </c>
      <c r="E554" s="17" t="s">
        <v>190</v>
      </c>
      <c r="F554" s="284">
        <v>2.68</v>
      </c>
      <c r="G554" s="34"/>
      <c r="H554" s="39"/>
    </row>
    <row r="555" spans="1:8" s="2" customFormat="1" ht="16.899999999999999" customHeight="1">
      <c r="A555" s="34"/>
      <c r="B555" s="39"/>
      <c r="C555" s="279" t="s">
        <v>412</v>
      </c>
      <c r="D555" s="280" t="s">
        <v>413</v>
      </c>
      <c r="E555" s="281" t="s">
        <v>1</v>
      </c>
      <c r="F555" s="282">
        <v>0</v>
      </c>
      <c r="G555" s="34"/>
      <c r="H555" s="39"/>
    </row>
    <row r="556" spans="1:8" s="2" customFormat="1" ht="16.899999999999999" customHeight="1">
      <c r="A556" s="34"/>
      <c r="B556" s="39"/>
      <c r="C556" s="283" t="s">
        <v>412</v>
      </c>
      <c r="D556" s="283" t="s">
        <v>76</v>
      </c>
      <c r="E556" s="17" t="s">
        <v>1</v>
      </c>
      <c r="F556" s="284">
        <v>0</v>
      </c>
      <c r="G556" s="34"/>
      <c r="H556" s="39"/>
    </row>
    <row r="557" spans="1:8" s="2" customFormat="1" ht="16.899999999999999" customHeight="1">
      <c r="A557" s="34"/>
      <c r="B557" s="39"/>
      <c r="C557" s="279" t="s">
        <v>418</v>
      </c>
      <c r="D557" s="280" t="s">
        <v>419</v>
      </c>
      <c r="E557" s="281" t="s">
        <v>1</v>
      </c>
      <c r="F557" s="282">
        <v>2.0099999999999998</v>
      </c>
      <c r="G557" s="34"/>
      <c r="H557" s="39"/>
    </row>
    <row r="558" spans="1:8" s="2" customFormat="1" ht="16.899999999999999" customHeight="1">
      <c r="A558" s="34"/>
      <c r="B558" s="39"/>
      <c r="C558" s="283" t="s">
        <v>418</v>
      </c>
      <c r="D558" s="283" t="s">
        <v>437</v>
      </c>
      <c r="E558" s="17" t="s">
        <v>1</v>
      </c>
      <c r="F558" s="284">
        <v>2.0099999999999998</v>
      </c>
      <c r="G558" s="34"/>
      <c r="H558" s="39"/>
    </row>
    <row r="559" spans="1:8" s="2" customFormat="1" ht="16.899999999999999" customHeight="1">
      <c r="A559" s="34"/>
      <c r="B559" s="39"/>
      <c r="C559" s="285" t="s">
        <v>2061</v>
      </c>
      <c r="D559" s="34"/>
      <c r="E559" s="34"/>
      <c r="F559" s="34"/>
      <c r="G559" s="34"/>
      <c r="H559" s="39"/>
    </row>
    <row r="560" spans="1:8" s="2" customFormat="1" ht="16.899999999999999" customHeight="1">
      <c r="A560" s="34"/>
      <c r="B560" s="39"/>
      <c r="C560" s="283" t="s">
        <v>433</v>
      </c>
      <c r="D560" s="283" t="s">
        <v>434</v>
      </c>
      <c r="E560" s="17" t="s">
        <v>435</v>
      </c>
      <c r="F560" s="284">
        <v>2.0099999999999998</v>
      </c>
      <c r="G560" s="34"/>
      <c r="H560" s="39"/>
    </row>
    <row r="561" spans="1:8" s="2" customFormat="1" ht="22.5">
      <c r="A561" s="34"/>
      <c r="B561" s="39"/>
      <c r="C561" s="283" t="s">
        <v>438</v>
      </c>
      <c r="D561" s="283" t="s">
        <v>439</v>
      </c>
      <c r="E561" s="17" t="s">
        <v>435</v>
      </c>
      <c r="F561" s="284">
        <v>2.0099999999999998</v>
      </c>
      <c r="G561" s="34"/>
      <c r="H561" s="39"/>
    </row>
    <row r="562" spans="1:8" s="2" customFormat="1" ht="22.5">
      <c r="A562" s="34"/>
      <c r="B562" s="39"/>
      <c r="C562" s="283" t="s">
        <v>441</v>
      </c>
      <c r="D562" s="283" t="s">
        <v>442</v>
      </c>
      <c r="E562" s="17" t="s">
        <v>435</v>
      </c>
      <c r="F562" s="284">
        <v>2.0099999999999998</v>
      </c>
      <c r="G562" s="34"/>
      <c r="H562" s="39"/>
    </row>
    <row r="563" spans="1:8" s="2" customFormat="1" ht="22.5">
      <c r="A563" s="34"/>
      <c r="B563" s="39"/>
      <c r="C563" s="283" t="s">
        <v>444</v>
      </c>
      <c r="D563" s="283" t="s">
        <v>445</v>
      </c>
      <c r="E563" s="17" t="s">
        <v>435</v>
      </c>
      <c r="F563" s="284">
        <v>2.0099999999999998</v>
      </c>
      <c r="G563" s="34"/>
      <c r="H563" s="39"/>
    </row>
    <row r="564" spans="1:8" s="2" customFormat="1" ht="16.899999999999999" customHeight="1">
      <c r="A564" s="34"/>
      <c r="B564" s="39"/>
      <c r="C564" s="283" t="s">
        <v>447</v>
      </c>
      <c r="D564" s="283" t="s">
        <v>448</v>
      </c>
      <c r="E564" s="17" t="s">
        <v>243</v>
      </c>
      <c r="F564" s="284">
        <v>3.2160000000000002</v>
      </c>
      <c r="G564" s="34"/>
      <c r="H564" s="39"/>
    </row>
    <row r="565" spans="1:8" s="2" customFormat="1" ht="16.899999999999999" customHeight="1">
      <c r="A565" s="34"/>
      <c r="B565" s="39"/>
      <c r="C565" s="283" t="s">
        <v>451</v>
      </c>
      <c r="D565" s="283" t="s">
        <v>452</v>
      </c>
      <c r="E565" s="17" t="s">
        <v>435</v>
      </c>
      <c r="F565" s="284">
        <v>2.0099999999999998</v>
      </c>
      <c r="G565" s="34"/>
      <c r="H565" s="39"/>
    </row>
    <row r="566" spans="1:8" s="2" customFormat="1" ht="26.45" customHeight="1">
      <c r="A566" s="34"/>
      <c r="B566" s="39"/>
      <c r="C566" s="278" t="s">
        <v>2087</v>
      </c>
      <c r="D566" s="278" t="s">
        <v>109</v>
      </c>
      <c r="E566" s="34"/>
      <c r="F566" s="34"/>
      <c r="G566" s="34"/>
      <c r="H566" s="39"/>
    </row>
    <row r="567" spans="1:8" s="2" customFormat="1" ht="16.899999999999999" customHeight="1">
      <c r="A567" s="34"/>
      <c r="B567" s="39"/>
      <c r="C567" s="279" t="s">
        <v>1143</v>
      </c>
      <c r="D567" s="280" t="s">
        <v>1144</v>
      </c>
      <c r="E567" s="281" t="s">
        <v>1</v>
      </c>
      <c r="F567" s="282">
        <v>14.22</v>
      </c>
      <c r="G567" s="34"/>
      <c r="H567" s="39"/>
    </row>
    <row r="568" spans="1:8" s="2" customFormat="1" ht="16.899999999999999" customHeight="1">
      <c r="A568" s="34"/>
      <c r="B568" s="39"/>
      <c r="C568" s="283" t="s">
        <v>1143</v>
      </c>
      <c r="D568" s="283" t="s">
        <v>1266</v>
      </c>
      <c r="E568" s="17" t="s">
        <v>1</v>
      </c>
      <c r="F568" s="284">
        <v>14.22</v>
      </c>
      <c r="G568" s="34"/>
      <c r="H568" s="39"/>
    </row>
    <row r="569" spans="1:8" s="2" customFormat="1" ht="16.899999999999999" customHeight="1">
      <c r="A569" s="34"/>
      <c r="B569" s="39"/>
      <c r="C569" s="285" t="s">
        <v>2061</v>
      </c>
      <c r="D569" s="34"/>
      <c r="E569" s="34"/>
      <c r="F569" s="34"/>
      <c r="G569" s="34"/>
      <c r="H569" s="39"/>
    </row>
    <row r="570" spans="1:8" s="2" customFormat="1" ht="16.899999999999999" customHeight="1">
      <c r="A570" s="34"/>
      <c r="B570" s="39"/>
      <c r="C570" s="283" t="s">
        <v>1263</v>
      </c>
      <c r="D570" s="283" t="s">
        <v>1264</v>
      </c>
      <c r="E570" s="17" t="s">
        <v>190</v>
      </c>
      <c r="F570" s="284">
        <v>14.22</v>
      </c>
      <c r="G570" s="34"/>
      <c r="H570" s="39"/>
    </row>
    <row r="571" spans="1:8" s="2" customFormat="1" ht="16.899999999999999" customHeight="1">
      <c r="A571" s="34"/>
      <c r="B571" s="39"/>
      <c r="C571" s="283" t="s">
        <v>1250</v>
      </c>
      <c r="D571" s="283" t="s">
        <v>1251</v>
      </c>
      <c r="E571" s="17" t="s">
        <v>190</v>
      </c>
      <c r="F571" s="284">
        <v>14.22</v>
      </c>
      <c r="G571" s="34"/>
      <c r="H571" s="39"/>
    </row>
    <row r="572" spans="1:8" s="2" customFormat="1" ht="16.899999999999999" customHeight="1">
      <c r="A572" s="34"/>
      <c r="B572" s="39"/>
      <c r="C572" s="283" t="s">
        <v>361</v>
      </c>
      <c r="D572" s="283" t="s">
        <v>362</v>
      </c>
      <c r="E572" s="17" t="s">
        <v>190</v>
      </c>
      <c r="F572" s="284">
        <v>17.88</v>
      </c>
      <c r="G572" s="34"/>
      <c r="H572" s="39"/>
    </row>
    <row r="573" spans="1:8" s="2" customFormat="1" ht="16.899999999999999" customHeight="1">
      <c r="A573" s="34"/>
      <c r="B573" s="39"/>
      <c r="C573" s="279" t="s">
        <v>421</v>
      </c>
      <c r="D573" s="280" t="s">
        <v>422</v>
      </c>
      <c r="E573" s="281" t="s">
        <v>1</v>
      </c>
      <c r="F573" s="282">
        <v>0.53600000000000003</v>
      </c>
      <c r="G573" s="34"/>
      <c r="H573" s="39"/>
    </row>
    <row r="574" spans="1:8" s="2" customFormat="1" ht="16.899999999999999" customHeight="1">
      <c r="A574" s="34"/>
      <c r="B574" s="39"/>
      <c r="C574" s="283" t="s">
        <v>421</v>
      </c>
      <c r="D574" s="283" t="s">
        <v>471</v>
      </c>
      <c r="E574" s="17" t="s">
        <v>1</v>
      </c>
      <c r="F574" s="284">
        <v>0.53600000000000003</v>
      </c>
      <c r="G574" s="34"/>
      <c r="H574" s="39"/>
    </row>
    <row r="575" spans="1:8" s="2" customFormat="1" ht="16.899999999999999" customHeight="1">
      <c r="A575" s="34"/>
      <c r="B575" s="39"/>
      <c r="C575" s="285" t="s">
        <v>2061</v>
      </c>
      <c r="D575" s="34"/>
      <c r="E575" s="34"/>
      <c r="F575" s="34"/>
      <c r="G575" s="34"/>
      <c r="H575" s="39"/>
    </row>
    <row r="576" spans="1:8" s="2" customFormat="1" ht="16.899999999999999" customHeight="1">
      <c r="A576" s="34"/>
      <c r="B576" s="39"/>
      <c r="C576" s="283" t="s">
        <v>468</v>
      </c>
      <c r="D576" s="283" t="s">
        <v>469</v>
      </c>
      <c r="E576" s="17" t="s">
        <v>435</v>
      </c>
      <c r="F576" s="284">
        <v>0.53600000000000003</v>
      </c>
      <c r="G576" s="34"/>
      <c r="H576" s="39"/>
    </row>
    <row r="577" spans="1:8" s="2" customFormat="1" ht="16.899999999999999" customHeight="1">
      <c r="A577" s="34"/>
      <c r="B577" s="39"/>
      <c r="C577" s="283" t="s">
        <v>472</v>
      </c>
      <c r="D577" s="283" t="s">
        <v>473</v>
      </c>
      <c r="E577" s="17" t="s">
        <v>435</v>
      </c>
      <c r="F577" s="284">
        <v>0.53600000000000003</v>
      </c>
      <c r="G577" s="34"/>
      <c r="H577" s="39"/>
    </row>
    <row r="578" spans="1:8" s="2" customFormat="1" ht="16.899999999999999" customHeight="1">
      <c r="A578" s="34"/>
      <c r="B578" s="39"/>
      <c r="C578" s="279" t="s">
        <v>424</v>
      </c>
      <c r="D578" s="280" t="s">
        <v>425</v>
      </c>
      <c r="E578" s="281" t="s">
        <v>1</v>
      </c>
      <c r="F578" s="282">
        <v>0.33200000000000002</v>
      </c>
      <c r="G578" s="34"/>
      <c r="H578" s="39"/>
    </row>
    <row r="579" spans="1:8" s="2" customFormat="1" ht="16.899999999999999" customHeight="1">
      <c r="A579" s="34"/>
      <c r="B579" s="39"/>
      <c r="C579" s="283" t="s">
        <v>424</v>
      </c>
      <c r="D579" s="283" t="s">
        <v>467</v>
      </c>
      <c r="E579" s="17" t="s">
        <v>1</v>
      </c>
      <c r="F579" s="284">
        <v>0.33200000000000002</v>
      </c>
      <c r="G579" s="34"/>
      <c r="H579" s="39"/>
    </row>
    <row r="580" spans="1:8" s="2" customFormat="1" ht="16.899999999999999" customHeight="1">
      <c r="A580" s="34"/>
      <c r="B580" s="39"/>
      <c r="C580" s="285" t="s">
        <v>2061</v>
      </c>
      <c r="D580" s="34"/>
      <c r="E580" s="34"/>
      <c r="F580" s="34"/>
      <c r="G580" s="34"/>
      <c r="H580" s="39"/>
    </row>
    <row r="581" spans="1:8" s="2" customFormat="1" ht="16.899999999999999" customHeight="1">
      <c r="A581" s="34"/>
      <c r="B581" s="39"/>
      <c r="C581" s="283" t="s">
        <v>464</v>
      </c>
      <c r="D581" s="283" t="s">
        <v>465</v>
      </c>
      <c r="E581" s="17" t="s">
        <v>435</v>
      </c>
      <c r="F581" s="284">
        <v>0.33200000000000002</v>
      </c>
      <c r="G581" s="34"/>
      <c r="H581" s="39"/>
    </row>
    <row r="582" spans="1:8" s="2" customFormat="1" ht="16.899999999999999" customHeight="1">
      <c r="A582" s="34"/>
      <c r="B582" s="39"/>
      <c r="C582" s="283" t="s">
        <v>475</v>
      </c>
      <c r="D582" s="283" t="s">
        <v>476</v>
      </c>
      <c r="E582" s="17" t="s">
        <v>435</v>
      </c>
      <c r="F582" s="284">
        <v>0.33200000000000002</v>
      </c>
      <c r="G582" s="34"/>
      <c r="H582" s="39"/>
    </row>
    <row r="583" spans="1:8" s="2" customFormat="1" ht="16.899999999999999" customHeight="1">
      <c r="A583" s="34"/>
      <c r="B583" s="39"/>
      <c r="C583" s="279" t="s">
        <v>416</v>
      </c>
      <c r="D583" s="280" t="s">
        <v>416</v>
      </c>
      <c r="E583" s="281" t="s">
        <v>1</v>
      </c>
      <c r="F583" s="282">
        <v>9.1</v>
      </c>
      <c r="G583" s="34"/>
      <c r="H583" s="39"/>
    </row>
    <row r="584" spans="1:8" s="2" customFormat="1" ht="16.899999999999999" customHeight="1">
      <c r="A584" s="34"/>
      <c r="B584" s="39"/>
      <c r="C584" s="283" t="s">
        <v>416</v>
      </c>
      <c r="D584" s="283" t="s">
        <v>1236</v>
      </c>
      <c r="E584" s="17" t="s">
        <v>1</v>
      </c>
      <c r="F584" s="284">
        <v>9.1</v>
      </c>
      <c r="G584" s="34"/>
      <c r="H584" s="39"/>
    </row>
    <row r="585" spans="1:8" s="2" customFormat="1" ht="16.899999999999999" customHeight="1">
      <c r="A585" s="34"/>
      <c r="B585" s="39"/>
      <c r="C585" s="285" t="s">
        <v>2061</v>
      </c>
      <c r="D585" s="34"/>
      <c r="E585" s="34"/>
      <c r="F585" s="34"/>
      <c r="G585" s="34"/>
      <c r="H585" s="39"/>
    </row>
    <row r="586" spans="1:8" s="2" customFormat="1" ht="16.899999999999999" customHeight="1">
      <c r="A586" s="34"/>
      <c r="B586" s="39"/>
      <c r="C586" s="283" t="s">
        <v>631</v>
      </c>
      <c r="D586" s="283" t="s">
        <v>632</v>
      </c>
      <c r="E586" s="17" t="s">
        <v>340</v>
      </c>
      <c r="F586" s="284">
        <v>9.1</v>
      </c>
      <c r="G586" s="34"/>
      <c r="H586" s="39"/>
    </row>
    <row r="587" spans="1:8" s="2" customFormat="1" ht="22.5">
      <c r="A587" s="34"/>
      <c r="B587" s="39"/>
      <c r="C587" s="283" t="s">
        <v>482</v>
      </c>
      <c r="D587" s="283" t="s">
        <v>483</v>
      </c>
      <c r="E587" s="17" t="s">
        <v>340</v>
      </c>
      <c r="F587" s="284">
        <v>9.1</v>
      </c>
      <c r="G587" s="34"/>
      <c r="H587" s="39"/>
    </row>
    <row r="588" spans="1:8" s="2" customFormat="1" ht="16.899999999999999" customHeight="1">
      <c r="A588" s="34"/>
      <c r="B588" s="39"/>
      <c r="C588" s="283" t="s">
        <v>534</v>
      </c>
      <c r="D588" s="283" t="s">
        <v>535</v>
      </c>
      <c r="E588" s="17" t="s">
        <v>190</v>
      </c>
      <c r="F588" s="284">
        <v>1.82</v>
      </c>
      <c r="G588" s="34"/>
      <c r="H588" s="39"/>
    </row>
    <row r="589" spans="1:8" s="2" customFormat="1" ht="16.899999999999999" customHeight="1">
      <c r="A589" s="34"/>
      <c r="B589" s="39"/>
      <c r="C589" s="283" t="s">
        <v>555</v>
      </c>
      <c r="D589" s="283" t="s">
        <v>556</v>
      </c>
      <c r="E589" s="17" t="s">
        <v>190</v>
      </c>
      <c r="F589" s="284">
        <v>1.82</v>
      </c>
      <c r="G589" s="34"/>
      <c r="H589" s="39"/>
    </row>
    <row r="590" spans="1:8" s="2" customFormat="1" ht="16.899999999999999" customHeight="1">
      <c r="A590" s="34"/>
      <c r="B590" s="39"/>
      <c r="C590" s="283" t="s">
        <v>578</v>
      </c>
      <c r="D590" s="283" t="s">
        <v>579</v>
      </c>
      <c r="E590" s="17" t="s">
        <v>340</v>
      </c>
      <c r="F590" s="284">
        <v>9.1</v>
      </c>
      <c r="G590" s="34"/>
      <c r="H590" s="39"/>
    </row>
    <row r="591" spans="1:8" s="2" customFormat="1" ht="16.899999999999999" customHeight="1">
      <c r="A591" s="34"/>
      <c r="B591" s="39"/>
      <c r="C591" s="283" t="s">
        <v>636</v>
      </c>
      <c r="D591" s="283" t="s">
        <v>637</v>
      </c>
      <c r="E591" s="17" t="s">
        <v>340</v>
      </c>
      <c r="F591" s="284">
        <v>9.1</v>
      </c>
      <c r="G591" s="34"/>
      <c r="H591" s="39"/>
    </row>
    <row r="592" spans="1:8" s="2" customFormat="1" ht="16.899999999999999" customHeight="1">
      <c r="A592" s="34"/>
      <c r="B592" s="39"/>
      <c r="C592" s="283" t="s">
        <v>656</v>
      </c>
      <c r="D592" s="283" t="s">
        <v>657</v>
      </c>
      <c r="E592" s="17" t="s">
        <v>340</v>
      </c>
      <c r="F592" s="284">
        <v>9.1</v>
      </c>
      <c r="G592" s="34"/>
      <c r="H592" s="39"/>
    </row>
    <row r="593" spans="1:8" s="2" customFormat="1" ht="22.5">
      <c r="A593" s="34"/>
      <c r="B593" s="39"/>
      <c r="C593" s="283" t="s">
        <v>640</v>
      </c>
      <c r="D593" s="283" t="s">
        <v>641</v>
      </c>
      <c r="E593" s="17" t="s">
        <v>190</v>
      </c>
      <c r="F593" s="284">
        <v>1.0920000000000001</v>
      </c>
      <c r="G593" s="34"/>
      <c r="H593" s="39"/>
    </row>
    <row r="594" spans="1:8" s="2" customFormat="1" ht="16.899999999999999" customHeight="1">
      <c r="A594" s="34"/>
      <c r="B594" s="39"/>
      <c r="C594" s="279" t="s">
        <v>140</v>
      </c>
      <c r="D594" s="280" t="s">
        <v>140</v>
      </c>
      <c r="E594" s="281" t="s">
        <v>1</v>
      </c>
      <c r="F594" s="282">
        <v>17.88</v>
      </c>
      <c r="G594" s="34"/>
      <c r="H594" s="39"/>
    </row>
    <row r="595" spans="1:8" s="2" customFormat="1" ht="16.899999999999999" customHeight="1">
      <c r="A595" s="34"/>
      <c r="B595" s="39"/>
      <c r="C595" s="283" t="s">
        <v>140</v>
      </c>
      <c r="D595" s="283" t="s">
        <v>1269</v>
      </c>
      <c r="E595" s="17" t="s">
        <v>1</v>
      </c>
      <c r="F595" s="284">
        <v>17.88</v>
      </c>
      <c r="G595" s="34"/>
      <c r="H595" s="39"/>
    </row>
    <row r="596" spans="1:8" s="2" customFormat="1" ht="16.899999999999999" customHeight="1">
      <c r="A596" s="34"/>
      <c r="B596" s="39"/>
      <c r="C596" s="285" t="s">
        <v>2061</v>
      </c>
      <c r="D596" s="34"/>
      <c r="E596" s="34"/>
      <c r="F596" s="34"/>
      <c r="G596" s="34"/>
      <c r="H596" s="39"/>
    </row>
    <row r="597" spans="1:8" s="2" customFormat="1" ht="16.899999999999999" customHeight="1">
      <c r="A597" s="34"/>
      <c r="B597" s="39"/>
      <c r="C597" s="283" t="s">
        <v>361</v>
      </c>
      <c r="D597" s="283" t="s">
        <v>362</v>
      </c>
      <c r="E597" s="17" t="s">
        <v>190</v>
      </c>
      <c r="F597" s="284">
        <v>17.88</v>
      </c>
      <c r="G597" s="34"/>
      <c r="H597" s="39"/>
    </row>
    <row r="598" spans="1:8" s="2" customFormat="1" ht="22.5">
      <c r="A598" s="34"/>
      <c r="B598" s="39"/>
      <c r="C598" s="283" t="s">
        <v>365</v>
      </c>
      <c r="D598" s="283" t="s">
        <v>366</v>
      </c>
      <c r="E598" s="17" t="s">
        <v>190</v>
      </c>
      <c r="F598" s="284">
        <v>17.88</v>
      </c>
      <c r="G598" s="34"/>
      <c r="H598" s="39"/>
    </row>
    <row r="599" spans="1:8" s="2" customFormat="1" ht="16.899999999999999" customHeight="1">
      <c r="A599" s="34"/>
      <c r="B599" s="39"/>
      <c r="C599" s="279" t="s">
        <v>876</v>
      </c>
      <c r="D599" s="280" t="s">
        <v>876</v>
      </c>
      <c r="E599" s="281" t="s">
        <v>1</v>
      </c>
      <c r="F599" s="282">
        <v>0.20499999999999999</v>
      </c>
      <c r="G599" s="34"/>
      <c r="H599" s="39"/>
    </row>
    <row r="600" spans="1:8" s="2" customFormat="1" ht="16.899999999999999" customHeight="1">
      <c r="A600" s="34"/>
      <c r="B600" s="39"/>
      <c r="C600" s="283" t="s">
        <v>876</v>
      </c>
      <c r="D600" s="283" t="s">
        <v>912</v>
      </c>
      <c r="E600" s="17" t="s">
        <v>1</v>
      </c>
      <c r="F600" s="284">
        <v>0.20499999999999999</v>
      </c>
      <c r="G600" s="34"/>
      <c r="H600" s="39"/>
    </row>
    <row r="601" spans="1:8" s="2" customFormat="1" ht="16.899999999999999" customHeight="1">
      <c r="A601" s="34"/>
      <c r="B601" s="39"/>
      <c r="C601" s="279" t="s">
        <v>2063</v>
      </c>
      <c r="D601" s="280" t="s">
        <v>2063</v>
      </c>
      <c r="E601" s="281" t="s">
        <v>1</v>
      </c>
      <c r="F601" s="282">
        <v>58.536000000000001</v>
      </c>
      <c r="G601" s="34"/>
      <c r="H601" s="39"/>
    </row>
    <row r="602" spans="1:8" s="2" customFormat="1" ht="16.899999999999999" customHeight="1">
      <c r="A602" s="34"/>
      <c r="B602" s="39"/>
      <c r="C602" s="279" t="s">
        <v>272</v>
      </c>
      <c r="D602" s="280" t="s">
        <v>2064</v>
      </c>
      <c r="E602" s="281" t="s">
        <v>1</v>
      </c>
      <c r="F602" s="282">
        <v>30.4</v>
      </c>
      <c r="G602" s="34"/>
      <c r="H602" s="39"/>
    </row>
    <row r="603" spans="1:8" s="2" customFormat="1" ht="16.899999999999999" customHeight="1">
      <c r="A603" s="34"/>
      <c r="B603" s="39"/>
      <c r="C603" s="283" t="s">
        <v>272</v>
      </c>
      <c r="D603" s="283" t="s">
        <v>273</v>
      </c>
      <c r="E603" s="17" t="s">
        <v>1</v>
      </c>
      <c r="F603" s="284">
        <v>30.4</v>
      </c>
      <c r="G603" s="34"/>
      <c r="H603" s="39"/>
    </row>
    <row r="604" spans="1:8" s="2" customFormat="1" ht="16.899999999999999" customHeight="1">
      <c r="A604" s="34"/>
      <c r="B604" s="39"/>
      <c r="C604" s="279" t="s">
        <v>146</v>
      </c>
      <c r="D604" s="280" t="s">
        <v>1</v>
      </c>
      <c r="E604" s="281" t="s">
        <v>1</v>
      </c>
      <c r="F604" s="282">
        <v>26.74</v>
      </c>
      <c r="G604" s="34"/>
      <c r="H604" s="39"/>
    </row>
    <row r="605" spans="1:8" s="2" customFormat="1" ht="16.899999999999999" customHeight="1">
      <c r="A605" s="34"/>
      <c r="B605" s="39"/>
      <c r="C605" s="283" t="s">
        <v>146</v>
      </c>
      <c r="D605" s="283" t="s">
        <v>1161</v>
      </c>
      <c r="E605" s="17" t="s">
        <v>1</v>
      </c>
      <c r="F605" s="284">
        <v>26.74</v>
      </c>
      <c r="G605" s="34"/>
      <c r="H605" s="39"/>
    </row>
    <row r="606" spans="1:8" s="2" customFormat="1" ht="16.899999999999999" customHeight="1">
      <c r="A606" s="34"/>
      <c r="B606" s="39"/>
      <c r="C606" s="285" t="s">
        <v>2061</v>
      </c>
      <c r="D606" s="34"/>
      <c r="E606" s="34"/>
      <c r="F606" s="34"/>
      <c r="G606" s="34"/>
      <c r="H606" s="39"/>
    </row>
    <row r="607" spans="1:8" s="2" customFormat="1" ht="16.899999999999999" customHeight="1">
      <c r="A607" s="34"/>
      <c r="B607" s="39"/>
      <c r="C607" s="283" t="s">
        <v>203</v>
      </c>
      <c r="D607" s="283" t="s">
        <v>204</v>
      </c>
      <c r="E607" s="17" t="s">
        <v>190</v>
      </c>
      <c r="F607" s="284">
        <v>26.74</v>
      </c>
      <c r="G607" s="34"/>
      <c r="H607" s="39"/>
    </row>
    <row r="608" spans="1:8" s="2" customFormat="1" ht="16.899999999999999" customHeight="1">
      <c r="A608" s="34"/>
      <c r="B608" s="39"/>
      <c r="C608" s="283" t="s">
        <v>327</v>
      </c>
      <c r="D608" s="283" t="s">
        <v>328</v>
      </c>
      <c r="E608" s="17" t="s">
        <v>190</v>
      </c>
      <c r="F608" s="284">
        <v>29.253</v>
      </c>
      <c r="G608" s="34"/>
      <c r="H608" s="39"/>
    </row>
    <row r="609" spans="1:8" s="2" customFormat="1" ht="16.899999999999999" customHeight="1">
      <c r="A609" s="34"/>
      <c r="B609" s="39"/>
      <c r="C609" s="283" t="s">
        <v>361</v>
      </c>
      <c r="D609" s="283" t="s">
        <v>362</v>
      </c>
      <c r="E609" s="17" t="s">
        <v>190</v>
      </c>
      <c r="F609" s="284">
        <v>17.88</v>
      </c>
      <c r="G609" s="34"/>
      <c r="H609" s="39"/>
    </row>
    <row r="610" spans="1:8" s="2" customFormat="1" ht="16.899999999999999" customHeight="1">
      <c r="A610" s="34"/>
      <c r="B610" s="39"/>
      <c r="C610" s="279" t="s">
        <v>143</v>
      </c>
      <c r="D610" s="280" t="s">
        <v>144</v>
      </c>
      <c r="E610" s="281" t="s">
        <v>1</v>
      </c>
      <c r="F610" s="282">
        <v>2.96</v>
      </c>
      <c r="G610" s="34"/>
      <c r="H610" s="39"/>
    </row>
    <row r="611" spans="1:8" s="2" customFormat="1" ht="16.899999999999999" customHeight="1">
      <c r="A611" s="34"/>
      <c r="B611" s="39"/>
      <c r="C611" s="283" t="s">
        <v>143</v>
      </c>
      <c r="D611" s="283" t="s">
        <v>1260</v>
      </c>
      <c r="E611" s="17" t="s">
        <v>1</v>
      </c>
      <c r="F611" s="284">
        <v>2.96</v>
      </c>
      <c r="G611" s="34"/>
      <c r="H611" s="39"/>
    </row>
    <row r="612" spans="1:8" s="2" customFormat="1" ht="16.899999999999999" customHeight="1">
      <c r="A612" s="34"/>
      <c r="B612" s="39"/>
      <c r="C612" s="285" t="s">
        <v>2061</v>
      </c>
      <c r="D612" s="34"/>
      <c r="E612" s="34"/>
      <c r="F612" s="34"/>
      <c r="G612" s="34"/>
      <c r="H612" s="39"/>
    </row>
    <row r="613" spans="1:8" s="2" customFormat="1" ht="16.899999999999999" customHeight="1">
      <c r="A613" s="34"/>
      <c r="B613" s="39"/>
      <c r="C613" s="283" t="s">
        <v>353</v>
      </c>
      <c r="D613" s="283" t="s">
        <v>354</v>
      </c>
      <c r="E613" s="17" t="s">
        <v>190</v>
      </c>
      <c r="F613" s="284">
        <v>2.96</v>
      </c>
      <c r="G613" s="34"/>
      <c r="H613" s="39"/>
    </row>
    <row r="614" spans="1:8" s="2" customFormat="1" ht="16.899999999999999" customHeight="1">
      <c r="A614" s="34"/>
      <c r="B614" s="39"/>
      <c r="C614" s="283" t="s">
        <v>203</v>
      </c>
      <c r="D614" s="283" t="s">
        <v>204</v>
      </c>
      <c r="E614" s="17" t="s">
        <v>190</v>
      </c>
      <c r="F614" s="284">
        <v>26.74</v>
      </c>
      <c r="G614" s="34"/>
      <c r="H614" s="39"/>
    </row>
    <row r="615" spans="1:8" s="2" customFormat="1" ht="16.899999999999999" customHeight="1">
      <c r="A615" s="34"/>
      <c r="B615" s="39"/>
      <c r="C615" s="283" t="s">
        <v>216</v>
      </c>
      <c r="D615" s="283" t="s">
        <v>217</v>
      </c>
      <c r="E615" s="17" t="s">
        <v>190</v>
      </c>
      <c r="F615" s="284">
        <v>2.96</v>
      </c>
      <c r="G615" s="34"/>
      <c r="H615" s="39"/>
    </row>
    <row r="616" spans="1:8" s="2" customFormat="1" ht="16.899999999999999" customHeight="1">
      <c r="A616" s="34"/>
      <c r="B616" s="39"/>
      <c r="C616" s="279" t="s">
        <v>137</v>
      </c>
      <c r="D616" s="280" t="s">
        <v>138</v>
      </c>
      <c r="E616" s="281" t="s">
        <v>1</v>
      </c>
      <c r="F616" s="282">
        <v>5.36</v>
      </c>
      <c r="G616" s="34"/>
      <c r="H616" s="39"/>
    </row>
    <row r="617" spans="1:8" s="2" customFormat="1" ht="16.899999999999999" customHeight="1">
      <c r="A617" s="34"/>
      <c r="B617" s="39"/>
      <c r="C617" s="283" t="s">
        <v>137</v>
      </c>
      <c r="D617" s="283" t="s">
        <v>1165</v>
      </c>
      <c r="E617" s="17" t="s">
        <v>1</v>
      </c>
      <c r="F617" s="284">
        <v>5.36</v>
      </c>
      <c r="G617" s="34"/>
      <c r="H617" s="39"/>
    </row>
    <row r="618" spans="1:8" s="2" customFormat="1" ht="16.899999999999999" customHeight="1">
      <c r="A618" s="34"/>
      <c r="B618" s="39"/>
      <c r="C618" s="285" t="s">
        <v>2061</v>
      </c>
      <c r="D618" s="34"/>
      <c r="E618" s="34"/>
      <c r="F618" s="34"/>
      <c r="G618" s="34"/>
      <c r="H618" s="39"/>
    </row>
    <row r="619" spans="1:8" s="2" customFormat="1" ht="16.899999999999999" customHeight="1">
      <c r="A619" s="34"/>
      <c r="B619" s="39"/>
      <c r="C619" s="283" t="s">
        <v>211</v>
      </c>
      <c r="D619" s="283" t="s">
        <v>212</v>
      </c>
      <c r="E619" s="17" t="s">
        <v>190</v>
      </c>
      <c r="F619" s="284">
        <v>5.36</v>
      </c>
      <c r="G619" s="34"/>
      <c r="H619" s="39"/>
    </row>
    <row r="620" spans="1:8" s="2" customFormat="1" ht="16.899999999999999" customHeight="1">
      <c r="A620" s="34"/>
      <c r="B620" s="39"/>
      <c r="C620" s="283" t="s">
        <v>433</v>
      </c>
      <c r="D620" s="283" t="s">
        <v>434</v>
      </c>
      <c r="E620" s="17" t="s">
        <v>435</v>
      </c>
      <c r="F620" s="284">
        <v>1.0720000000000001</v>
      </c>
      <c r="G620" s="34"/>
      <c r="H620" s="39"/>
    </row>
    <row r="621" spans="1:8" s="2" customFormat="1" ht="16.899999999999999" customHeight="1">
      <c r="A621" s="34"/>
      <c r="B621" s="39"/>
      <c r="C621" s="283" t="s">
        <v>195</v>
      </c>
      <c r="D621" s="283" t="s">
        <v>196</v>
      </c>
      <c r="E621" s="17" t="s">
        <v>190</v>
      </c>
      <c r="F621" s="284">
        <v>5.36</v>
      </c>
      <c r="G621" s="34"/>
      <c r="H621" s="39"/>
    </row>
    <row r="622" spans="1:8" s="2" customFormat="1" ht="16.899999999999999" customHeight="1">
      <c r="A622" s="34"/>
      <c r="B622" s="39"/>
      <c r="C622" s="283" t="s">
        <v>464</v>
      </c>
      <c r="D622" s="283" t="s">
        <v>465</v>
      </c>
      <c r="E622" s="17" t="s">
        <v>435</v>
      </c>
      <c r="F622" s="284">
        <v>0.33200000000000002</v>
      </c>
      <c r="G622" s="34"/>
      <c r="H622" s="39"/>
    </row>
    <row r="623" spans="1:8" s="2" customFormat="1" ht="16.899999999999999" customHeight="1">
      <c r="A623" s="34"/>
      <c r="B623" s="39"/>
      <c r="C623" s="283" t="s">
        <v>468</v>
      </c>
      <c r="D623" s="283" t="s">
        <v>469</v>
      </c>
      <c r="E623" s="17" t="s">
        <v>435</v>
      </c>
      <c r="F623" s="284">
        <v>0.53600000000000003</v>
      </c>
      <c r="G623" s="34"/>
      <c r="H623" s="39"/>
    </row>
    <row r="624" spans="1:8" s="2" customFormat="1" ht="16.899999999999999" customHeight="1">
      <c r="A624" s="34"/>
      <c r="B624" s="39"/>
      <c r="C624" s="283" t="s">
        <v>478</v>
      </c>
      <c r="D624" s="283" t="s">
        <v>479</v>
      </c>
      <c r="E624" s="17" t="s">
        <v>243</v>
      </c>
      <c r="F624" s="284">
        <v>0.02</v>
      </c>
      <c r="G624" s="34"/>
      <c r="H624" s="39"/>
    </row>
    <row r="625" spans="1:8" s="2" customFormat="1" ht="16.899999999999999" customHeight="1">
      <c r="A625" s="34"/>
      <c r="B625" s="39"/>
      <c r="C625" s="283" t="s">
        <v>485</v>
      </c>
      <c r="D625" s="283" t="s">
        <v>486</v>
      </c>
      <c r="E625" s="17" t="s">
        <v>435</v>
      </c>
      <c r="F625" s="284">
        <v>0.53600000000000003</v>
      </c>
      <c r="G625" s="34"/>
      <c r="H625" s="39"/>
    </row>
    <row r="626" spans="1:8" s="2" customFormat="1" ht="16.899999999999999" customHeight="1">
      <c r="A626" s="34"/>
      <c r="B626" s="39"/>
      <c r="C626" s="283" t="s">
        <v>527</v>
      </c>
      <c r="D626" s="283" t="s">
        <v>528</v>
      </c>
      <c r="E626" s="17" t="s">
        <v>190</v>
      </c>
      <c r="F626" s="284">
        <v>5.36</v>
      </c>
      <c r="G626" s="34"/>
      <c r="H626" s="39"/>
    </row>
    <row r="627" spans="1:8" s="2" customFormat="1" ht="16.899999999999999" customHeight="1">
      <c r="A627" s="34"/>
      <c r="B627" s="39"/>
      <c r="C627" s="283" t="s">
        <v>542</v>
      </c>
      <c r="D627" s="283" t="s">
        <v>543</v>
      </c>
      <c r="E627" s="17" t="s">
        <v>190</v>
      </c>
      <c r="F627" s="284">
        <v>5.36</v>
      </c>
      <c r="G627" s="34"/>
      <c r="H627" s="39"/>
    </row>
    <row r="628" spans="1:8" s="2" customFormat="1" ht="16.899999999999999" customHeight="1">
      <c r="A628" s="34"/>
      <c r="B628" s="39"/>
      <c r="C628" s="283" t="s">
        <v>546</v>
      </c>
      <c r="D628" s="283" t="s">
        <v>547</v>
      </c>
      <c r="E628" s="17" t="s">
        <v>190</v>
      </c>
      <c r="F628" s="284">
        <v>5.36</v>
      </c>
      <c r="G628" s="34"/>
      <c r="H628" s="39"/>
    </row>
    <row r="629" spans="1:8" s="2" customFormat="1" ht="16.899999999999999" customHeight="1">
      <c r="A629" s="34"/>
      <c r="B629" s="39"/>
      <c r="C629" s="283" t="s">
        <v>569</v>
      </c>
      <c r="D629" s="283" t="s">
        <v>570</v>
      </c>
      <c r="E629" s="17" t="s">
        <v>190</v>
      </c>
      <c r="F629" s="284">
        <v>5.36</v>
      </c>
      <c r="G629" s="34"/>
      <c r="H629" s="39"/>
    </row>
    <row r="630" spans="1:8" s="2" customFormat="1" ht="16.899999999999999" customHeight="1">
      <c r="A630" s="34"/>
      <c r="B630" s="39"/>
      <c r="C630" s="283" t="s">
        <v>582</v>
      </c>
      <c r="D630" s="283" t="s">
        <v>583</v>
      </c>
      <c r="E630" s="17" t="s">
        <v>190</v>
      </c>
      <c r="F630" s="284">
        <v>5.36</v>
      </c>
      <c r="G630" s="34"/>
      <c r="H630" s="39"/>
    </row>
    <row r="631" spans="1:8" s="2" customFormat="1" ht="16.899999999999999" customHeight="1">
      <c r="A631" s="34"/>
      <c r="B631" s="39"/>
      <c r="C631" s="283" t="s">
        <v>646</v>
      </c>
      <c r="D631" s="283" t="s">
        <v>647</v>
      </c>
      <c r="E631" s="17" t="s">
        <v>190</v>
      </c>
      <c r="F631" s="284">
        <v>5.36</v>
      </c>
      <c r="G631" s="34"/>
      <c r="H631" s="39"/>
    </row>
    <row r="632" spans="1:8" s="2" customFormat="1" ht="22.5">
      <c r="A632" s="34"/>
      <c r="B632" s="39"/>
      <c r="C632" s="283" t="s">
        <v>650</v>
      </c>
      <c r="D632" s="283" t="s">
        <v>651</v>
      </c>
      <c r="E632" s="17" t="s">
        <v>190</v>
      </c>
      <c r="F632" s="284">
        <v>5.36</v>
      </c>
      <c r="G632" s="34"/>
      <c r="H632" s="39"/>
    </row>
    <row r="633" spans="1:8" s="2" customFormat="1" ht="16.899999999999999" customHeight="1">
      <c r="A633" s="34"/>
      <c r="B633" s="39"/>
      <c r="C633" s="283" t="s">
        <v>327</v>
      </c>
      <c r="D633" s="283" t="s">
        <v>328</v>
      </c>
      <c r="E633" s="17" t="s">
        <v>190</v>
      </c>
      <c r="F633" s="284">
        <v>29.253</v>
      </c>
      <c r="G633" s="34"/>
      <c r="H633" s="39"/>
    </row>
    <row r="634" spans="1:8" s="2" customFormat="1" ht="16.899999999999999" customHeight="1">
      <c r="A634" s="34"/>
      <c r="B634" s="39"/>
      <c r="C634" s="283" t="s">
        <v>344</v>
      </c>
      <c r="D634" s="283" t="s">
        <v>345</v>
      </c>
      <c r="E634" s="17" t="s">
        <v>190</v>
      </c>
      <c r="F634" s="284">
        <v>5.36</v>
      </c>
      <c r="G634" s="34"/>
      <c r="H634" s="39"/>
    </row>
    <row r="635" spans="1:8" s="2" customFormat="1" ht="16.899999999999999" customHeight="1">
      <c r="A635" s="34"/>
      <c r="B635" s="39"/>
      <c r="C635" s="283" t="s">
        <v>361</v>
      </c>
      <c r="D635" s="283" t="s">
        <v>362</v>
      </c>
      <c r="E635" s="17" t="s">
        <v>190</v>
      </c>
      <c r="F635" s="284">
        <v>17.88</v>
      </c>
      <c r="G635" s="34"/>
      <c r="H635" s="39"/>
    </row>
    <row r="636" spans="1:8" s="2" customFormat="1" ht="22.5">
      <c r="A636" s="34"/>
      <c r="B636" s="39"/>
      <c r="C636" s="283" t="s">
        <v>230</v>
      </c>
      <c r="D636" s="283" t="s">
        <v>231</v>
      </c>
      <c r="E636" s="17" t="s">
        <v>190</v>
      </c>
      <c r="F636" s="284">
        <v>5.36</v>
      </c>
      <c r="G636" s="34"/>
      <c r="H636" s="39"/>
    </row>
    <row r="637" spans="1:8" s="2" customFormat="1" ht="16.899999999999999" customHeight="1">
      <c r="A637" s="34"/>
      <c r="B637" s="39"/>
      <c r="C637" s="283" t="s">
        <v>233</v>
      </c>
      <c r="D637" s="283" t="s">
        <v>234</v>
      </c>
      <c r="E637" s="17" t="s">
        <v>190</v>
      </c>
      <c r="F637" s="284">
        <v>5.36</v>
      </c>
      <c r="G637" s="34"/>
      <c r="H637" s="39"/>
    </row>
    <row r="638" spans="1:8" s="2" customFormat="1" ht="22.5">
      <c r="A638" s="34"/>
      <c r="B638" s="39"/>
      <c r="C638" s="283" t="s">
        <v>492</v>
      </c>
      <c r="D638" s="283" t="s">
        <v>493</v>
      </c>
      <c r="E638" s="17" t="s">
        <v>435</v>
      </c>
      <c r="F638" s="284">
        <v>0.53600000000000003</v>
      </c>
      <c r="G638" s="34"/>
      <c r="H638" s="39"/>
    </row>
    <row r="639" spans="1:8" s="2" customFormat="1" ht="16.899999999999999" customHeight="1">
      <c r="A639" s="34"/>
      <c r="B639" s="39"/>
      <c r="C639" s="283" t="s">
        <v>495</v>
      </c>
      <c r="D639" s="283" t="s">
        <v>496</v>
      </c>
      <c r="E639" s="17" t="s">
        <v>435</v>
      </c>
      <c r="F639" s="284">
        <v>0.53600000000000003</v>
      </c>
      <c r="G639" s="34"/>
      <c r="H639" s="39"/>
    </row>
    <row r="640" spans="1:8" s="2" customFormat="1" ht="16.899999999999999" customHeight="1">
      <c r="A640" s="34"/>
      <c r="B640" s="39"/>
      <c r="C640" s="279" t="s">
        <v>149</v>
      </c>
      <c r="D640" s="280" t="s">
        <v>150</v>
      </c>
      <c r="E640" s="281" t="s">
        <v>1</v>
      </c>
      <c r="F640" s="282">
        <v>1.34</v>
      </c>
      <c r="G640" s="34"/>
      <c r="H640" s="39"/>
    </row>
    <row r="641" spans="1:8" s="2" customFormat="1" ht="16.899999999999999" customHeight="1">
      <c r="A641" s="34"/>
      <c r="B641" s="39"/>
      <c r="C641" s="283" t="s">
        <v>149</v>
      </c>
      <c r="D641" s="283" t="s">
        <v>1157</v>
      </c>
      <c r="E641" s="17" t="s">
        <v>1</v>
      </c>
      <c r="F641" s="284">
        <v>1.34</v>
      </c>
      <c r="G641" s="34"/>
      <c r="H641" s="39"/>
    </row>
    <row r="642" spans="1:8" s="2" customFormat="1" ht="16.899999999999999" customHeight="1">
      <c r="A642" s="34"/>
      <c r="B642" s="39"/>
      <c r="C642" s="285" t="s">
        <v>2061</v>
      </c>
      <c r="D642" s="34"/>
      <c r="E642" s="34"/>
      <c r="F642" s="34"/>
      <c r="G642" s="34"/>
      <c r="H642" s="39"/>
    </row>
    <row r="643" spans="1:8" s="2" customFormat="1" ht="16.899999999999999" customHeight="1">
      <c r="A643" s="34"/>
      <c r="B643" s="39"/>
      <c r="C643" s="283" t="s">
        <v>188</v>
      </c>
      <c r="D643" s="283" t="s">
        <v>189</v>
      </c>
      <c r="E643" s="17" t="s">
        <v>190</v>
      </c>
      <c r="F643" s="284">
        <v>1.34</v>
      </c>
      <c r="G643" s="34"/>
      <c r="H643" s="39"/>
    </row>
    <row r="644" spans="1:8" s="2" customFormat="1" ht="16.899999999999999" customHeight="1">
      <c r="A644" s="34"/>
      <c r="B644" s="39"/>
      <c r="C644" s="283" t="s">
        <v>332</v>
      </c>
      <c r="D644" s="283" t="s">
        <v>333</v>
      </c>
      <c r="E644" s="17" t="s">
        <v>190</v>
      </c>
      <c r="F644" s="284">
        <v>1.34</v>
      </c>
      <c r="G644" s="34"/>
      <c r="H644" s="39"/>
    </row>
    <row r="645" spans="1:8" s="2" customFormat="1" ht="16.899999999999999" customHeight="1">
      <c r="A645" s="34"/>
      <c r="B645" s="39"/>
      <c r="C645" s="279" t="s">
        <v>412</v>
      </c>
      <c r="D645" s="280" t="s">
        <v>413</v>
      </c>
      <c r="E645" s="281" t="s">
        <v>1</v>
      </c>
      <c r="F645" s="282">
        <v>1.5</v>
      </c>
      <c r="G645" s="34"/>
      <c r="H645" s="39"/>
    </row>
    <row r="646" spans="1:8" s="2" customFormat="1" ht="16.899999999999999" customHeight="1">
      <c r="A646" s="34"/>
      <c r="B646" s="39"/>
      <c r="C646" s="283" t="s">
        <v>412</v>
      </c>
      <c r="D646" s="283" t="s">
        <v>322</v>
      </c>
      <c r="E646" s="17" t="s">
        <v>1</v>
      </c>
      <c r="F646" s="284">
        <v>1.5</v>
      </c>
      <c r="G646" s="34"/>
      <c r="H646" s="39"/>
    </row>
    <row r="647" spans="1:8" s="2" customFormat="1" ht="16.899999999999999" customHeight="1">
      <c r="A647" s="34"/>
      <c r="B647" s="39"/>
      <c r="C647" s="285" t="s">
        <v>2061</v>
      </c>
      <c r="D647" s="34"/>
      <c r="E647" s="34"/>
      <c r="F647" s="34"/>
      <c r="G647" s="34"/>
      <c r="H647" s="39"/>
    </row>
    <row r="648" spans="1:8" s="2" customFormat="1" ht="16.899999999999999" customHeight="1">
      <c r="A648" s="34"/>
      <c r="B648" s="39"/>
      <c r="C648" s="283" t="s">
        <v>319</v>
      </c>
      <c r="D648" s="283" t="s">
        <v>320</v>
      </c>
      <c r="E648" s="17" t="s">
        <v>190</v>
      </c>
      <c r="F648" s="284">
        <v>1.5</v>
      </c>
      <c r="G648" s="34"/>
      <c r="H648" s="39"/>
    </row>
    <row r="649" spans="1:8" s="2" customFormat="1" ht="16.899999999999999" customHeight="1">
      <c r="A649" s="34"/>
      <c r="B649" s="39"/>
      <c r="C649" s="283" t="s">
        <v>324</v>
      </c>
      <c r="D649" s="283" t="s">
        <v>325</v>
      </c>
      <c r="E649" s="17" t="s">
        <v>190</v>
      </c>
      <c r="F649" s="284">
        <v>1.5</v>
      </c>
      <c r="G649" s="34"/>
      <c r="H649" s="39"/>
    </row>
    <row r="650" spans="1:8" s="2" customFormat="1" ht="16.899999999999999" customHeight="1">
      <c r="A650" s="34"/>
      <c r="B650" s="39"/>
      <c r="C650" s="279" t="s">
        <v>148</v>
      </c>
      <c r="D650" s="280" t="s">
        <v>148</v>
      </c>
      <c r="E650" s="281" t="s">
        <v>1</v>
      </c>
      <c r="F650" s="282">
        <v>1</v>
      </c>
      <c r="G650" s="34"/>
      <c r="H650" s="39"/>
    </row>
    <row r="651" spans="1:8" s="2" customFormat="1" ht="16.899999999999999" customHeight="1">
      <c r="A651" s="34"/>
      <c r="B651" s="39"/>
      <c r="C651" s="283" t="s">
        <v>148</v>
      </c>
      <c r="D651" s="283" t="s">
        <v>84</v>
      </c>
      <c r="E651" s="17" t="s">
        <v>1</v>
      </c>
      <c r="F651" s="284">
        <v>1</v>
      </c>
      <c r="G651" s="34"/>
      <c r="H651" s="39"/>
    </row>
    <row r="652" spans="1:8" s="2" customFormat="1" ht="16.899999999999999" customHeight="1">
      <c r="A652" s="34"/>
      <c r="B652" s="39"/>
      <c r="C652" s="285" t="s">
        <v>2061</v>
      </c>
      <c r="D652" s="34"/>
      <c r="E652" s="34"/>
      <c r="F652" s="34"/>
      <c r="G652" s="34"/>
      <c r="H652" s="39"/>
    </row>
    <row r="653" spans="1:8" s="2" customFormat="1" ht="16.899999999999999" customHeight="1">
      <c r="A653" s="34"/>
      <c r="B653" s="39"/>
      <c r="C653" s="283" t="s">
        <v>275</v>
      </c>
      <c r="D653" s="283" t="s">
        <v>276</v>
      </c>
      <c r="E653" s="17" t="s">
        <v>222</v>
      </c>
      <c r="F653" s="284">
        <v>1</v>
      </c>
      <c r="G653" s="34"/>
      <c r="H653" s="39"/>
    </row>
    <row r="654" spans="1:8" s="2" customFormat="1" ht="16.899999999999999" customHeight="1">
      <c r="A654" s="34"/>
      <c r="B654" s="39"/>
      <c r="C654" s="283" t="s">
        <v>220</v>
      </c>
      <c r="D654" s="283" t="s">
        <v>221</v>
      </c>
      <c r="E654" s="17" t="s">
        <v>222</v>
      </c>
      <c r="F654" s="284">
        <v>1</v>
      </c>
      <c r="G654" s="34"/>
      <c r="H654" s="39"/>
    </row>
    <row r="655" spans="1:8" s="2" customFormat="1" ht="16.899999999999999" customHeight="1">
      <c r="A655" s="34"/>
      <c r="B655" s="39"/>
      <c r="C655" s="283" t="s">
        <v>289</v>
      </c>
      <c r="D655" s="283" t="s">
        <v>290</v>
      </c>
      <c r="E655" s="17" t="s">
        <v>222</v>
      </c>
      <c r="F655" s="284">
        <v>1</v>
      </c>
      <c r="G655" s="34"/>
      <c r="H655" s="39"/>
    </row>
    <row r="656" spans="1:8" s="2" customFormat="1" ht="16.899999999999999" customHeight="1">
      <c r="A656" s="34"/>
      <c r="B656" s="39"/>
      <c r="C656" s="283" t="s">
        <v>297</v>
      </c>
      <c r="D656" s="283" t="s">
        <v>298</v>
      </c>
      <c r="E656" s="17" t="s">
        <v>222</v>
      </c>
      <c r="F656" s="284">
        <v>1</v>
      </c>
      <c r="G656" s="34"/>
      <c r="H656" s="39"/>
    </row>
    <row r="657" spans="1:8" s="2" customFormat="1" ht="16.899999999999999" customHeight="1">
      <c r="A657" s="34"/>
      <c r="B657" s="39"/>
      <c r="C657" s="283" t="s">
        <v>305</v>
      </c>
      <c r="D657" s="283" t="s">
        <v>306</v>
      </c>
      <c r="E657" s="17" t="s">
        <v>222</v>
      </c>
      <c r="F657" s="284">
        <v>1</v>
      </c>
      <c r="G657" s="34"/>
      <c r="H657" s="39"/>
    </row>
    <row r="658" spans="1:8" s="2" customFormat="1" ht="16.899999999999999" customHeight="1">
      <c r="A658" s="34"/>
      <c r="B658" s="39"/>
      <c r="C658" s="283" t="s">
        <v>309</v>
      </c>
      <c r="D658" s="283" t="s">
        <v>310</v>
      </c>
      <c r="E658" s="17" t="s">
        <v>222</v>
      </c>
      <c r="F658" s="284">
        <v>1</v>
      </c>
      <c r="G658" s="34"/>
      <c r="H658" s="39"/>
    </row>
    <row r="659" spans="1:8" s="2" customFormat="1" ht="16.899999999999999" customHeight="1">
      <c r="A659" s="34"/>
      <c r="B659" s="39"/>
      <c r="C659" s="283" t="s">
        <v>236</v>
      </c>
      <c r="D659" s="283" t="s">
        <v>237</v>
      </c>
      <c r="E659" s="17" t="s">
        <v>190</v>
      </c>
      <c r="F659" s="284">
        <v>1.6</v>
      </c>
      <c r="G659" s="34"/>
      <c r="H659" s="39"/>
    </row>
    <row r="660" spans="1:8" s="2" customFormat="1" ht="16.899999999999999" customHeight="1">
      <c r="A660" s="34"/>
      <c r="B660" s="39"/>
      <c r="C660" s="283" t="s">
        <v>283</v>
      </c>
      <c r="D660" s="283" t="s">
        <v>284</v>
      </c>
      <c r="E660" s="17" t="s">
        <v>285</v>
      </c>
      <c r="F660" s="284">
        <v>0.03</v>
      </c>
      <c r="G660" s="34"/>
      <c r="H660" s="39"/>
    </row>
    <row r="661" spans="1:8" s="2" customFormat="1" ht="16.899999999999999" customHeight="1">
      <c r="A661" s="34"/>
      <c r="B661" s="39"/>
      <c r="C661" s="283" t="s">
        <v>278</v>
      </c>
      <c r="D661" s="283" t="s">
        <v>279</v>
      </c>
      <c r="E661" s="17" t="s">
        <v>222</v>
      </c>
      <c r="F661" s="284">
        <v>1</v>
      </c>
      <c r="G661" s="34"/>
      <c r="H661" s="39"/>
    </row>
    <row r="662" spans="1:8" s="2" customFormat="1" ht="16.899999999999999" customHeight="1">
      <c r="A662" s="34"/>
      <c r="B662" s="39"/>
      <c r="C662" s="279" t="s">
        <v>418</v>
      </c>
      <c r="D662" s="280" t="s">
        <v>419</v>
      </c>
      <c r="E662" s="281" t="s">
        <v>1</v>
      </c>
      <c r="F662" s="282">
        <v>1.0720000000000001</v>
      </c>
      <c r="G662" s="34"/>
      <c r="H662" s="39"/>
    </row>
    <row r="663" spans="1:8" s="2" customFormat="1" ht="16.899999999999999" customHeight="1">
      <c r="A663" s="34"/>
      <c r="B663" s="39"/>
      <c r="C663" s="283" t="s">
        <v>418</v>
      </c>
      <c r="D663" s="283" t="s">
        <v>437</v>
      </c>
      <c r="E663" s="17" t="s">
        <v>1</v>
      </c>
      <c r="F663" s="284">
        <v>1.0720000000000001</v>
      </c>
      <c r="G663" s="34"/>
      <c r="H663" s="39"/>
    </row>
    <row r="664" spans="1:8" s="2" customFormat="1" ht="16.899999999999999" customHeight="1">
      <c r="A664" s="34"/>
      <c r="B664" s="39"/>
      <c r="C664" s="285" t="s">
        <v>2061</v>
      </c>
      <c r="D664" s="34"/>
      <c r="E664" s="34"/>
      <c r="F664" s="34"/>
      <c r="G664" s="34"/>
      <c r="H664" s="39"/>
    </row>
    <row r="665" spans="1:8" s="2" customFormat="1" ht="16.899999999999999" customHeight="1">
      <c r="A665" s="34"/>
      <c r="B665" s="39"/>
      <c r="C665" s="283" t="s">
        <v>433</v>
      </c>
      <c r="D665" s="283" t="s">
        <v>434</v>
      </c>
      <c r="E665" s="17" t="s">
        <v>435</v>
      </c>
      <c r="F665" s="284">
        <v>1.0720000000000001</v>
      </c>
      <c r="G665" s="34"/>
      <c r="H665" s="39"/>
    </row>
    <row r="666" spans="1:8" s="2" customFormat="1" ht="22.5">
      <c r="A666" s="34"/>
      <c r="B666" s="39"/>
      <c r="C666" s="283" t="s">
        <v>438</v>
      </c>
      <c r="D666" s="283" t="s">
        <v>439</v>
      </c>
      <c r="E666" s="17" t="s">
        <v>435</v>
      </c>
      <c r="F666" s="284">
        <v>1.0720000000000001</v>
      </c>
      <c r="G666" s="34"/>
      <c r="H666" s="39"/>
    </row>
    <row r="667" spans="1:8" s="2" customFormat="1" ht="22.5">
      <c r="A667" s="34"/>
      <c r="B667" s="39"/>
      <c r="C667" s="283" t="s">
        <v>441</v>
      </c>
      <c r="D667" s="283" t="s">
        <v>442</v>
      </c>
      <c r="E667" s="17" t="s">
        <v>435</v>
      </c>
      <c r="F667" s="284">
        <v>1.0720000000000001</v>
      </c>
      <c r="G667" s="34"/>
      <c r="H667" s="39"/>
    </row>
    <row r="668" spans="1:8" s="2" customFormat="1" ht="22.5">
      <c r="A668" s="34"/>
      <c r="B668" s="39"/>
      <c r="C668" s="283" t="s">
        <v>444</v>
      </c>
      <c r="D668" s="283" t="s">
        <v>445</v>
      </c>
      <c r="E668" s="17" t="s">
        <v>435</v>
      </c>
      <c r="F668" s="284">
        <v>1.0720000000000001</v>
      </c>
      <c r="G668" s="34"/>
      <c r="H668" s="39"/>
    </row>
    <row r="669" spans="1:8" s="2" customFormat="1" ht="16.899999999999999" customHeight="1">
      <c r="A669" s="34"/>
      <c r="B669" s="39"/>
      <c r="C669" s="283" t="s">
        <v>447</v>
      </c>
      <c r="D669" s="283" t="s">
        <v>448</v>
      </c>
      <c r="E669" s="17" t="s">
        <v>243</v>
      </c>
      <c r="F669" s="284">
        <v>1.7150000000000001</v>
      </c>
      <c r="G669" s="34"/>
      <c r="H669" s="39"/>
    </row>
    <row r="670" spans="1:8" s="2" customFormat="1" ht="16.899999999999999" customHeight="1">
      <c r="A670" s="34"/>
      <c r="B670" s="39"/>
      <c r="C670" s="283" t="s">
        <v>451</v>
      </c>
      <c r="D670" s="283" t="s">
        <v>452</v>
      </c>
      <c r="E670" s="17" t="s">
        <v>435</v>
      </c>
      <c r="F670" s="284">
        <v>1.0720000000000001</v>
      </c>
      <c r="G670" s="34"/>
      <c r="H670" s="39"/>
    </row>
    <row r="671" spans="1:8" s="2" customFormat="1" ht="26.45" customHeight="1">
      <c r="A671" s="34"/>
      <c r="B671" s="39"/>
      <c r="C671" s="278" t="s">
        <v>2088</v>
      </c>
      <c r="D671" s="278" t="s">
        <v>112</v>
      </c>
      <c r="E671" s="34"/>
      <c r="F671" s="34"/>
      <c r="G671" s="34"/>
      <c r="H671" s="39"/>
    </row>
    <row r="672" spans="1:8" s="2" customFormat="1" ht="16.899999999999999" customHeight="1">
      <c r="A672" s="34"/>
      <c r="B672" s="39"/>
      <c r="C672" s="279" t="s">
        <v>1143</v>
      </c>
      <c r="D672" s="280" t="s">
        <v>1144</v>
      </c>
      <c r="E672" s="281" t="s">
        <v>1</v>
      </c>
      <c r="F672" s="282">
        <v>14.22</v>
      </c>
      <c r="G672" s="34"/>
      <c r="H672" s="39"/>
    </row>
    <row r="673" spans="1:8" s="2" customFormat="1" ht="16.899999999999999" customHeight="1">
      <c r="A673" s="34"/>
      <c r="B673" s="39"/>
      <c r="C673" s="283" t="s">
        <v>1143</v>
      </c>
      <c r="D673" s="283" t="s">
        <v>1266</v>
      </c>
      <c r="E673" s="17" t="s">
        <v>1</v>
      </c>
      <c r="F673" s="284">
        <v>14.22</v>
      </c>
      <c r="G673" s="34"/>
      <c r="H673" s="39"/>
    </row>
    <row r="674" spans="1:8" s="2" customFormat="1" ht="16.899999999999999" customHeight="1">
      <c r="A674" s="34"/>
      <c r="B674" s="39"/>
      <c r="C674" s="285" t="s">
        <v>2061</v>
      </c>
      <c r="D674" s="34"/>
      <c r="E674" s="34"/>
      <c r="F674" s="34"/>
      <c r="G674" s="34"/>
      <c r="H674" s="39"/>
    </row>
    <row r="675" spans="1:8" s="2" customFormat="1" ht="16.899999999999999" customHeight="1">
      <c r="A675" s="34"/>
      <c r="B675" s="39"/>
      <c r="C675" s="283" t="s">
        <v>1263</v>
      </c>
      <c r="D675" s="283" t="s">
        <v>1264</v>
      </c>
      <c r="E675" s="17" t="s">
        <v>190</v>
      </c>
      <c r="F675" s="284">
        <v>14.22</v>
      </c>
      <c r="G675" s="34"/>
      <c r="H675" s="39"/>
    </row>
    <row r="676" spans="1:8" s="2" customFormat="1" ht="16.899999999999999" customHeight="1">
      <c r="A676" s="34"/>
      <c r="B676" s="39"/>
      <c r="C676" s="283" t="s">
        <v>1250</v>
      </c>
      <c r="D676" s="283" t="s">
        <v>1251</v>
      </c>
      <c r="E676" s="17" t="s">
        <v>190</v>
      </c>
      <c r="F676" s="284">
        <v>14.22</v>
      </c>
      <c r="G676" s="34"/>
      <c r="H676" s="39"/>
    </row>
    <row r="677" spans="1:8" s="2" customFormat="1" ht="16.899999999999999" customHeight="1">
      <c r="A677" s="34"/>
      <c r="B677" s="39"/>
      <c r="C677" s="283" t="s">
        <v>361</v>
      </c>
      <c r="D677" s="283" t="s">
        <v>362</v>
      </c>
      <c r="E677" s="17" t="s">
        <v>190</v>
      </c>
      <c r="F677" s="284">
        <v>17.88</v>
      </c>
      <c r="G677" s="34"/>
      <c r="H677" s="39"/>
    </row>
    <row r="678" spans="1:8" s="2" customFormat="1" ht="16.899999999999999" customHeight="1">
      <c r="A678" s="34"/>
      <c r="B678" s="39"/>
      <c r="C678" s="279" t="s">
        <v>421</v>
      </c>
      <c r="D678" s="280" t="s">
        <v>422</v>
      </c>
      <c r="E678" s="281" t="s">
        <v>1</v>
      </c>
      <c r="F678" s="282">
        <v>0.53600000000000003</v>
      </c>
      <c r="G678" s="34"/>
      <c r="H678" s="39"/>
    </row>
    <row r="679" spans="1:8" s="2" customFormat="1" ht="16.899999999999999" customHeight="1">
      <c r="A679" s="34"/>
      <c r="B679" s="39"/>
      <c r="C679" s="283" t="s">
        <v>421</v>
      </c>
      <c r="D679" s="283" t="s">
        <v>471</v>
      </c>
      <c r="E679" s="17" t="s">
        <v>1</v>
      </c>
      <c r="F679" s="284">
        <v>0.53600000000000003</v>
      </c>
      <c r="G679" s="34"/>
      <c r="H679" s="39"/>
    </row>
    <row r="680" spans="1:8" s="2" customFormat="1" ht="16.899999999999999" customHeight="1">
      <c r="A680" s="34"/>
      <c r="B680" s="39"/>
      <c r="C680" s="285" t="s">
        <v>2061</v>
      </c>
      <c r="D680" s="34"/>
      <c r="E680" s="34"/>
      <c r="F680" s="34"/>
      <c r="G680" s="34"/>
      <c r="H680" s="39"/>
    </row>
    <row r="681" spans="1:8" s="2" customFormat="1" ht="16.899999999999999" customHeight="1">
      <c r="A681" s="34"/>
      <c r="B681" s="39"/>
      <c r="C681" s="283" t="s">
        <v>468</v>
      </c>
      <c r="D681" s="283" t="s">
        <v>1290</v>
      </c>
      <c r="E681" s="17" t="s">
        <v>435</v>
      </c>
      <c r="F681" s="284">
        <v>0.53600000000000003</v>
      </c>
      <c r="G681" s="34"/>
      <c r="H681" s="39"/>
    </row>
    <row r="682" spans="1:8" s="2" customFormat="1" ht="16.899999999999999" customHeight="1">
      <c r="A682" s="34"/>
      <c r="B682" s="39"/>
      <c r="C682" s="283" t="s">
        <v>472</v>
      </c>
      <c r="D682" s="283" t="s">
        <v>473</v>
      </c>
      <c r="E682" s="17" t="s">
        <v>435</v>
      </c>
      <c r="F682" s="284">
        <v>0.53600000000000003</v>
      </c>
      <c r="G682" s="34"/>
      <c r="H682" s="39"/>
    </row>
    <row r="683" spans="1:8" s="2" customFormat="1" ht="16.899999999999999" customHeight="1">
      <c r="A683" s="34"/>
      <c r="B683" s="39"/>
      <c r="C683" s="279" t="s">
        <v>424</v>
      </c>
      <c r="D683" s="280" t="s">
        <v>425</v>
      </c>
      <c r="E683" s="281" t="s">
        <v>1</v>
      </c>
      <c r="F683" s="282">
        <v>0.33200000000000002</v>
      </c>
      <c r="G683" s="34"/>
      <c r="H683" s="39"/>
    </row>
    <row r="684" spans="1:8" s="2" customFormat="1" ht="16.899999999999999" customHeight="1">
      <c r="A684" s="34"/>
      <c r="B684" s="39"/>
      <c r="C684" s="283" t="s">
        <v>424</v>
      </c>
      <c r="D684" s="283" t="s">
        <v>467</v>
      </c>
      <c r="E684" s="17" t="s">
        <v>1</v>
      </c>
      <c r="F684" s="284">
        <v>0.33200000000000002</v>
      </c>
      <c r="G684" s="34"/>
      <c r="H684" s="39"/>
    </row>
    <row r="685" spans="1:8" s="2" customFormat="1" ht="16.899999999999999" customHeight="1">
      <c r="A685" s="34"/>
      <c r="B685" s="39"/>
      <c r="C685" s="285" t="s">
        <v>2061</v>
      </c>
      <c r="D685" s="34"/>
      <c r="E685" s="34"/>
      <c r="F685" s="34"/>
      <c r="G685" s="34"/>
      <c r="H685" s="39"/>
    </row>
    <row r="686" spans="1:8" s="2" customFormat="1" ht="16.899999999999999" customHeight="1">
      <c r="A686" s="34"/>
      <c r="B686" s="39"/>
      <c r="C686" s="283" t="s">
        <v>464</v>
      </c>
      <c r="D686" s="283" t="s">
        <v>465</v>
      </c>
      <c r="E686" s="17" t="s">
        <v>435</v>
      </c>
      <c r="F686" s="284">
        <v>0.33200000000000002</v>
      </c>
      <c r="G686" s="34"/>
      <c r="H686" s="39"/>
    </row>
    <row r="687" spans="1:8" s="2" customFormat="1" ht="16.899999999999999" customHeight="1">
      <c r="A687" s="34"/>
      <c r="B687" s="39"/>
      <c r="C687" s="283" t="s">
        <v>475</v>
      </c>
      <c r="D687" s="283" t="s">
        <v>476</v>
      </c>
      <c r="E687" s="17" t="s">
        <v>435</v>
      </c>
      <c r="F687" s="284">
        <v>0.33200000000000002</v>
      </c>
      <c r="G687" s="34"/>
      <c r="H687" s="39"/>
    </row>
    <row r="688" spans="1:8" s="2" customFormat="1" ht="16.899999999999999" customHeight="1">
      <c r="A688" s="34"/>
      <c r="B688" s="39"/>
      <c r="C688" s="279" t="s">
        <v>416</v>
      </c>
      <c r="D688" s="280" t="s">
        <v>416</v>
      </c>
      <c r="E688" s="281" t="s">
        <v>1</v>
      </c>
      <c r="F688" s="282">
        <v>9.1</v>
      </c>
      <c r="G688" s="34"/>
      <c r="H688" s="39"/>
    </row>
    <row r="689" spans="1:8" s="2" customFormat="1" ht="16.899999999999999" customHeight="1">
      <c r="A689" s="34"/>
      <c r="B689" s="39"/>
      <c r="C689" s="283" t="s">
        <v>416</v>
      </c>
      <c r="D689" s="283" t="s">
        <v>1236</v>
      </c>
      <c r="E689" s="17" t="s">
        <v>1</v>
      </c>
      <c r="F689" s="284">
        <v>9.1</v>
      </c>
      <c r="G689" s="34"/>
      <c r="H689" s="39"/>
    </row>
    <row r="690" spans="1:8" s="2" customFormat="1" ht="16.899999999999999" customHeight="1">
      <c r="A690" s="34"/>
      <c r="B690" s="39"/>
      <c r="C690" s="285" t="s">
        <v>2061</v>
      </c>
      <c r="D690" s="34"/>
      <c r="E690" s="34"/>
      <c r="F690" s="34"/>
      <c r="G690" s="34"/>
      <c r="H690" s="39"/>
    </row>
    <row r="691" spans="1:8" s="2" customFormat="1" ht="16.899999999999999" customHeight="1">
      <c r="A691" s="34"/>
      <c r="B691" s="39"/>
      <c r="C691" s="283" t="s">
        <v>631</v>
      </c>
      <c r="D691" s="283" t="s">
        <v>632</v>
      </c>
      <c r="E691" s="17" t="s">
        <v>340</v>
      </c>
      <c r="F691" s="284">
        <v>9.1</v>
      </c>
      <c r="G691" s="34"/>
      <c r="H691" s="39"/>
    </row>
    <row r="692" spans="1:8" s="2" customFormat="1" ht="22.5">
      <c r="A692" s="34"/>
      <c r="B692" s="39"/>
      <c r="C692" s="283" t="s">
        <v>482</v>
      </c>
      <c r="D692" s="283" t="s">
        <v>483</v>
      </c>
      <c r="E692" s="17" t="s">
        <v>340</v>
      </c>
      <c r="F692" s="284">
        <v>9.1</v>
      </c>
      <c r="G692" s="34"/>
      <c r="H692" s="39"/>
    </row>
    <row r="693" spans="1:8" s="2" customFormat="1" ht="16.899999999999999" customHeight="1">
      <c r="A693" s="34"/>
      <c r="B693" s="39"/>
      <c r="C693" s="283" t="s">
        <v>534</v>
      </c>
      <c r="D693" s="283" t="s">
        <v>535</v>
      </c>
      <c r="E693" s="17" t="s">
        <v>190</v>
      </c>
      <c r="F693" s="284">
        <v>1.82</v>
      </c>
      <c r="G693" s="34"/>
      <c r="H693" s="39"/>
    </row>
    <row r="694" spans="1:8" s="2" customFormat="1" ht="16.899999999999999" customHeight="1">
      <c r="A694" s="34"/>
      <c r="B694" s="39"/>
      <c r="C694" s="283" t="s">
        <v>555</v>
      </c>
      <c r="D694" s="283" t="s">
        <v>556</v>
      </c>
      <c r="E694" s="17" t="s">
        <v>190</v>
      </c>
      <c r="F694" s="284">
        <v>1.82</v>
      </c>
      <c r="G694" s="34"/>
      <c r="H694" s="39"/>
    </row>
    <row r="695" spans="1:8" s="2" customFormat="1" ht="16.899999999999999" customHeight="1">
      <c r="A695" s="34"/>
      <c r="B695" s="39"/>
      <c r="C695" s="283" t="s">
        <v>578</v>
      </c>
      <c r="D695" s="283" t="s">
        <v>579</v>
      </c>
      <c r="E695" s="17" t="s">
        <v>340</v>
      </c>
      <c r="F695" s="284">
        <v>9.1</v>
      </c>
      <c r="G695" s="34"/>
      <c r="H695" s="39"/>
    </row>
    <row r="696" spans="1:8" s="2" customFormat="1" ht="16.899999999999999" customHeight="1">
      <c r="A696" s="34"/>
      <c r="B696" s="39"/>
      <c r="C696" s="283" t="s">
        <v>636</v>
      </c>
      <c r="D696" s="283" t="s">
        <v>637</v>
      </c>
      <c r="E696" s="17" t="s">
        <v>340</v>
      </c>
      <c r="F696" s="284">
        <v>9.1</v>
      </c>
      <c r="G696" s="34"/>
      <c r="H696" s="39"/>
    </row>
    <row r="697" spans="1:8" s="2" customFormat="1" ht="16.899999999999999" customHeight="1">
      <c r="A697" s="34"/>
      <c r="B697" s="39"/>
      <c r="C697" s="283" t="s">
        <v>656</v>
      </c>
      <c r="D697" s="283" t="s">
        <v>657</v>
      </c>
      <c r="E697" s="17" t="s">
        <v>340</v>
      </c>
      <c r="F697" s="284">
        <v>9.1</v>
      </c>
      <c r="G697" s="34"/>
      <c r="H697" s="39"/>
    </row>
    <row r="698" spans="1:8" s="2" customFormat="1" ht="22.5">
      <c r="A698" s="34"/>
      <c r="B698" s="39"/>
      <c r="C698" s="283" t="s">
        <v>640</v>
      </c>
      <c r="D698" s="283" t="s">
        <v>641</v>
      </c>
      <c r="E698" s="17" t="s">
        <v>190</v>
      </c>
      <c r="F698" s="284">
        <v>1.0920000000000001</v>
      </c>
      <c r="G698" s="34"/>
      <c r="H698" s="39"/>
    </row>
    <row r="699" spans="1:8" s="2" customFormat="1" ht="16.899999999999999" customHeight="1">
      <c r="A699" s="34"/>
      <c r="B699" s="39"/>
      <c r="C699" s="279" t="s">
        <v>140</v>
      </c>
      <c r="D699" s="280" t="s">
        <v>140</v>
      </c>
      <c r="E699" s="281" t="s">
        <v>1</v>
      </c>
      <c r="F699" s="282">
        <v>17.88</v>
      </c>
      <c r="G699" s="34"/>
      <c r="H699" s="39"/>
    </row>
    <row r="700" spans="1:8" s="2" customFormat="1" ht="16.899999999999999" customHeight="1">
      <c r="A700" s="34"/>
      <c r="B700" s="39"/>
      <c r="C700" s="283" t="s">
        <v>140</v>
      </c>
      <c r="D700" s="283" t="s">
        <v>1269</v>
      </c>
      <c r="E700" s="17" t="s">
        <v>1</v>
      </c>
      <c r="F700" s="284">
        <v>17.88</v>
      </c>
      <c r="G700" s="34"/>
      <c r="H700" s="39"/>
    </row>
    <row r="701" spans="1:8" s="2" customFormat="1" ht="16.899999999999999" customHeight="1">
      <c r="A701" s="34"/>
      <c r="B701" s="39"/>
      <c r="C701" s="285" t="s">
        <v>2061</v>
      </c>
      <c r="D701" s="34"/>
      <c r="E701" s="34"/>
      <c r="F701" s="34"/>
      <c r="G701" s="34"/>
      <c r="H701" s="39"/>
    </row>
    <row r="702" spans="1:8" s="2" customFormat="1" ht="16.899999999999999" customHeight="1">
      <c r="A702" s="34"/>
      <c r="B702" s="39"/>
      <c r="C702" s="283" t="s">
        <v>361</v>
      </c>
      <c r="D702" s="283" t="s">
        <v>362</v>
      </c>
      <c r="E702" s="17" t="s">
        <v>190</v>
      </c>
      <c r="F702" s="284">
        <v>17.88</v>
      </c>
      <c r="G702" s="34"/>
      <c r="H702" s="39"/>
    </row>
    <row r="703" spans="1:8" s="2" customFormat="1" ht="22.5">
      <c r="A703" s="34"/>
      <c r="B703" s="39"/>
      <c r="C703" s="283" t="s">
        <v>365</v>
      </c>
      <c r="D703" s="283" t="s">
        <v>366</v>
      </c>
      <c r="E703" s="17" t="s">
        <v>190</v>
      </c>
      <c r="F703" s="284">
        <v>17.88</v>
      </c>
      <c r="G703" s="34"/>
      <c r="H703" s="39"/>
    </row>
    <row r="704" spans="1:8" s="2" customFormat="1" ht="16.899999999999999" customHeight="1">
      <c r="A704" s="34"/>
      <c r="B704" s="39"/>
      <c r="C704" s="279" t="s">
        <v>876</v>
      </c>
      <c r="D704" s="280" t="s">
        <v>876</v>
      </c>
      <c r="E704" s="281" t="s">
        <v>1</v>
      </c>
      <c r="F704" s="282">
        <v>1.6</v>
      </c>
      <c r="G704" s="34"/>
      <c r="H704" s="39"/>
    </row>
    <row r="705" spans="1:8" s="2" customFormat="1" ht="16.899999999999999" customHeight="1">
      <c r="A705" s="34"/>
      <c r="B705" s="39"/>
      <c r="C705" s="283" t="s">
        <v>876</v>
      </c>
      <c r="D705" s="283" t="s">
        <v>1335</v>
      </c>
      <c r="E705" s="17" t="s">
        <v>1</v>
      </c>
      <c r="F705" s="284">
        <v>1.6</v>
      </c>
      <c r="G705" s="34"/>
      <c r="H705" s="39"/>
    </row>
    <row r="706" spans="1:8" s="2" customFormat="1" ht="16.899999999999999" customHeight="1">
      <c r="A706" s="34"/>
      <c r="B706" s="39"/>
      <c r="C706" s="285" t="s">
        <v>2061</v>
      </c>
      <c r="D706" s="34"/>
      <c r="E706" s="34"/>
      <c r="F706" s="34"/>
      <c r="G706" s="34"/>
      <c r="H706" s="39"/>
    </row>
    <row r="707" spans="1:8" s="2" customFormat="1" ht="16.899999999999999" customHeight="1">
      <c r="A707" s="34"/>
      <c r="B707" s="39"/>
      <c r="C707" s="283" t="s">
        <v>909</v>
      </c>
      <c r="D707" s="283" t="s">
        <v>910</v>
      </c>
      <c r="E707" s="17" t="s">
        <v>190</v>
      </c>
      <c r="F707" s="284">
        <v>1.6</v>
      </c>
      <c r="G707" s="34"/>
      <c r="H707" s="39"/>
    </row>
    <row r="708" spans="1:8" s="2" customFormat="1" ht="16.899999999999999" customHeight="1">
      <c r="A708" s="34"/>
      <c r="B708" s="39"/>
      <c r="C708" s="283" t="s">
        <v>906</v>
      </c>
      <c r="D708" s="283" t="s">
        <v>907</v>
      </c>
      <c r="E708" s="17" t="s">
        <v>190</v>
      </c>
      <c r="F708" s="284">
        <v>1.6</v>
      </c>
      <c r="G708" s="34"/>
      <c r="H708" s="39"/>
    </row>
    <row r="709" spans="1:8" s="2" customFormat="1" ht="16.899999999999999" customHeight="1">
      <c r="A709" s="34"/>
      <c r="B709" s="39"/>
      <c r="C709" s="279" t="s">
        <v>272</v>
      </c>
      <c r="D709" s="280" t="s">
        <v>2064</v>
      </c>
      <c r="E709" s="281" t="s">
        <v>1</v>
      </c>
      <c r="F709" s="282">
        <v>30.4</v>
      </c>
      <c r="G709" s="34"/>
      <c r="H709" s="39"/>
    </row>
    <row r="710" spans="1:8" s="2" customFormat="1" ht="16.899999999999999" customHeight="1">
      <c r="A710" s="34"/>
      <c r="B710" s="39"/>
      <c r="C710" s="283" t="s">
        <v>272</v>
      </c>
      <c r="D710" s="283" t="s">
        <v>273</v>
      </c>
      <c r="E710" s="17" t="s">
        <v>1</v>
      </c>
      <c r="F710" s="284">
        <v>30.4</v>
      </c>
      <c r="G710" s="34"/>
      <c r="H710" s="39"/>
    </row>
    <row r="711" spans="1:8" s="2" customFormat="1" ht="16.899999999999999" customHeight="1">
      <c r="A711" s="34"/>
      <c r="B711" s="39"/>
      <c r="C711" s="279" t="s">
        <v>146</v>
      </c>
      <c r="D711" s="280" t="s">
        <v>1</v>
      </c>
      <c r="E711" s="281" t="s">
        <v>1</v>
      </c>
      <c r="F711" s="282">
        <v>26.74</v>
      </c>
      <c r="G711" s="34"/>
      <c r="H711" s="39"/>
    </row>
    <row r="712" spans="1:8" s="2" customFormat="1" ht="16.899999999999999" customHeight="1">
      <c r="A712" s="34"/>
      <c r="B712" s="39"/>
      <c r="C712" s="283" t="s">
        <v>146</v>
      </c>
      <c r="D712" s="283" t="s">
        <v>1161</v>
      </c>
      <c r="E712" s="17" t="s">
        <v>1</v>
      </c>
      <c r="F712" s="284">
        <v>26.74</v>
      </c>
      <c r="G712" s="34"/>
      <c r="H712" s="39"/>
    </row>
    <row r="713" spans="1:8" s="2" customFormat="1" ht="16.899999999999999" customHeight="1">
      <c r="A713" s="34"/>
      <c r="B713" s="39"/>
      <c r="C713" s="285" t="s">
        <v>2061</v>
      </c>
      <c r="D713" s="34"/>
      <c r="E713" s="34"/>
      <c r="F713" s="34"/>
      <c r="G713" s="34"/>
      <c r="H713" s="39"/>
    </row>
    <row r="714" spans="1:8" s="2" customFormat="1" ht="16.899999999999999" customHeight="1">
      <c r="A714" s="34"/>
      <c r="B714" s="39"/>
      <c r="C714" s="283" t="s">
        <v>203</v>
      </c>
      <c r="D714" s="283" t="s">
        <v>204</v>
      </c>
      <c r="E714" s="17" t="s">
        <v>190</v>
      </c>
      <c r="F714" s="284">
        <v>26.74</v>
      </c>
      <c r="G714" s="34"/>
      <c r="H714" s="39"/>
    </row>
    <row r="715" spans="1:8" s="2" customFormat="1" ht="16.899999999999999" customHeight="1">
      <c r="A715" s="34"/>
      <c r="B715" s="39"/>
      <c r="C715" s="283" t="s">
        <v>327</v>
      </c>
      <c r="D715" s="283" t="s">
        <v>328</v>
      </c>
      <c r="E715" s="17" t="s">
        <v>190</v>
      </c>
      <c r="F715" s="284">
        <v>29.253</v>
      </c>
      <c r="G715" s="34"/>
      <c r="H715" s="39"/>
    </row>
    <row r="716" spans="1:8" s="2" customFormat="1" ht="16.899999999999999" customHeight="1">
      <c r="A716" s="34"/>
      <c r="B716" s="39"/>
      <c r="C716" s="283" t="s">
        <v>361</v>
      </c>
      <c r="D716" s="283" t="s">
        <v>362</v>
      </c>
      <c r="E716" s="17" t="s">
        <v>190</v>
      </c>
      <c r="F716" s="284">
        <v>17.88</v>
      </c>
      <c r="G716" s="34"/>
      <c r="H716" s="39"/>
    </row>
    <row r="717" spans="1:8" s="2" customFormat="1" ht="16.899999999999999" customHeight="1">
      <c r="A717" s="34"/>
      <c r="B717" s="39"/>
      <c r="C717" s="279" t="s">
        <v>143</v>
      </c>
      <c r="D717" s="280" t="s">
        <v>144</v>
      </c>
      <c r="E717" s="281" t="s">
        <v>1</v>
      </c>
      <c r="F717" s="282">
        <v>2.96</v>
      </c>
      <c r="G717" s="34"/>
      <c r="H717" s="39"/>
    </row>
    <row r="718" spans="1:8" s="2" customFormat="1" ht="16.899999999999999" customHeight="1">
      <c r="A718" s="34"/>
      <c r="B718" s="39"/>
      <c r="C718" s="283" t="s">
        <v>143</v>
      </c>
      <c r="D718" s="283" t="s">
        <v>1260</v>
      </c>
      <c r="E718" s="17" t="s">
        <v>1</v>
      </c>
      <c r="F718" s="284">
        <v>2.96</v>
      </c>
      <c r="G718" s="34"/>
      <c r="H718" s="39"/>
    </row>
    <row r="719" spans="1:8" s="2" customFormat="1" ht="16.899999999999999" customHeight="1">
      <c r="A719" s="34"/>
      <c r="B719" s="39"/>
      <c r="C719" s="285" t="s">
        <v>2061</v>
      </c>
      <c r="D719" s="34"/>
      <c r="E719" s="34"/>
      <c r="F719" s="34"/>
      <c r="G719" s="34"/>
      <c r="H719" s="39"/>
    </row>
    <row r="720" spans="1:8" s="2" customFormat="1" ht="16.899999999999999" customHeight="1">
      <c r="A720" s="34"/>
      <c r="B720" s="39"/>
      <c r="C720" s="283" t="s">
        <v>353</v>
      </c>
      <c r="D720" s="283" t="s">
        <v>354</v>
      </c>
      <c r="E720" s="17" t="s">
        <v>190</v>
      </c>
      <c r="F720" s="284">
        <v>2.96</v>
      </c>
      <c r="G720" s="34"/>
      <c r="H720" s="39"/>
    </row>
    <row r="721" spans="1:8" s="2" customFormat="1" ht="16.899999999999999" customHeight="1">
      <c r="A721" s="34"/>
      <c r="B721" s="39"/>
      <c r="C721" s="283" t="s">
        <v>203</v>
      </c>
      <c r="D721" s="283" t="s">
        <v>204</v>
      </c>
      <c r="E721" s="17" t="s">
        <v>190</v>
      </c>
      <c r="F721" s="284">
        <v>26.74</v>
      </c>
      <c r="G721" s="34"/>
      <c r="H721" s="39"/>
    </row>
    <row r="722" spans="1:8" s="2" customFormat="1" ht="16.899999999999999" customHeight="1">
      <c r="A722" s="34"/>
      <c r="B722" s="39"/>
      <c r="C722" s="283" t="s">
        <v>216</v>
      </c>
      <c r="D722" s="283" t="s">
        <v>217</v>
      </c>
      <c r="E722" s="17" t="s">
        <v>190</v>
      </c>
      <c r="F722" s="284">
        <v>2.96</v>
      </c>
      <c r="G722" s="34"/>
      <c r="H722" s="39"/>
    </row>
    <row r="723" spans="1:8" s="2" customFormat="1" ht="16.899999999999999" customHeight="1">
      <c r="A723" s="34"/>
      <c r="B723" s="39"/>
      <c r="C723" s="279" t="s">
        <v>137</v>
      </c>
      <c r="D723" s="280" t="s">
        <v>138</v>
      </c>
      <c r="E723" s="281" t="s">
        <v>1</v>
      </c>
      <c r="F723" s="282">
        <v>5.36</v>
      </c>
      <c r="G723" s="34"/>
      <c r="H723" s="39"/>
    </row>
    <row r="724" spans="1:8" s="2" customFormat="1" ht="16.899999999999999" customHeight="1">
      <c r="A724" s="34"/>
      <c r="B724" s="39"/>
      <c r="C724" s="283" t="s">
        <v>137</v>
      </c>
      <c r="D724" s="283" t="s">
        <v>1165</v>
      </c>
      <c r="E724" s="17" t="s">
        <v>1</v>
      </c>
      <c r="F724" s="284">
        <v>5.36</v>
      </c>
      <c r="G724" s="34"/>
      <c r="H724" s="39"/>
    </row>
    <row r="725" spans="1:8" s="2" customFormat="1" ht="16.899999999999999" customHeight="1">
      <c r="A725" s="34"/>
      <c r="B725" s="39"/>
      <c r="C725" s="285" t="s">
        <v>2061</v>
      </c>
      <c r="D725" s="34"/>
      <c r="E725" s="34"/>
      <c r="F725" s="34"/>
      <c r="G725" s="34"/>
      <c r="H725" s="39"/>
    </row>
    <row r="726" spans="1:8" s="2" customFormat="1" ht="16.899999999999999" customHeight="1">
      <c r="A726" s="34"/>
      <c r="B726" s="39"/>
      <c r="C726" s="283" t="s">
        <v>211</v>
      </c>
      <c r="D726" s="283" t="s">
        <v>212</v>
      </c>
      <c r="E726" s="17" t="s">
        <v>190</v>
      </c>
      <c r="F726" s="284">
        <v>5.36</v>
      </c>
      <c r="G726" s="34"/>
      <c r="H726" s="39"/>
    </row>
    <row r="727" spans="1:8" s="2" customFormat="1" ht="16.899999999999999" customHeight="1">
      <c r="A727" s="34"/>
      <c r="B727" s="39"/>
      <c r="C727" s="283" t="s">
        <v>433</v>
      </c>
      <c r="D727" s="283" t="s">
        <v>434</v>
      </c>
      <c r="E727" s="17" t="s">
        <v>435</v>
      </c>
      <c r="F727" s="284">
        <v>1.0720000000000001</v>
      </c>
      <c r="G727" s="34"/>
      <c r="H727" s="39"/>
    </row>
    <row r="728" spans="1:8" s="2" customFormat="1" ht="16.899999999999999" customHeight="1">
      <c r="A728" s="34"/>
      <c r="B728" s="39"/>
      <c r="C728" s="283" t="s">
        <v>195</v>
      </c>
      <c r="D728" s="283" t="s">
        <v>196</v>
      </c>
      <c r="E728" s="17" t="s">
        <v>190</v>
      </c>
      <c r="F728" s="284">
        <v>5.36</v>
      </c>
      <c r="G728" s="34"/>
      <c r="H728" s="39"/>
    </row>
    <row r="729" spans="1:8" s="2" customFormat="1" ht="16.899999999999999" customHeight="1">
      <c r="A729" s="34"/>
      <c r="B729" s="39"/>
      <c r="C729" s="283" t="s">
        <v>464</v>
      </c>
      <c r="D729" s="283" t="s">
        <v>465</v>
      </c>
      <c r="E729" s="17" t="s">
        <v>435</v>
      </c>
      <c r="F729" s="284">
        <v>0.33200000000000002</v>
      </c>
      <c r="G729" s="34"/>
      <c r="H729" s="39"/>
    </row>
    <row r="730" spans="1:8" s="2" customFormat="1" ht="16.899999999999999" customHeight="1">
      <c r="A730" s="34"/>
      <c r="B730" s="39"/>
      <c r="C730" s="283" t="s">
        <v>468</v>
      </c>
      <c r="D730" s="283" t="s">
        <v>1290</v>
      </c>
      <c r="E730" s="17" t="s">
        <v>435</v>
      </c>
      <c r="F730" s="284">
        <v>0.53600000000000003</v>
      </c>
      <c r="G730" s="34"/>
      <c r="H730" s="39"/>
    </row>
    <row r="731" spans="1:8" s="2" customFormat="1" ht="16.899999999999999" customHeight="1">
      <c r="A731" s="34"/>
      <c r="B731" s="39"/>
      <c r="C731" s="283" t="s">
        <v>478</v>
      </c>
      <c r="D731" s="283" t="s">
        <v>479</v>
      </c>
      <c r="E731" s="17" t="s">
        <v>243</v>
      </c>
      <c r="F731" s="284">
        <v>0.02</v>
      </c>
      <c r="G731" s="34"/>
      <c r="H731" s="39"/>
    </row>
    <row r="732" spans="1:8" s="2" customFormat="1" ht="16.899999999999999" customHeight="1">
      <c r="A732" s="34"/>
      <c r="B732" s="39"/>
      <c r="C732" s="283" t="s">
        <v>485</v>
      </c>
      <c r="D732" s="283" t="s">
        <v>486</v>
      </c>
      <c r="E732" s="17" t="s">
        <v>435</v>
      </c>
      <c r="F732" s="284">
        <v>0.53600000000000003</v>
      </c>
      <c r="G732" s="34"/>
      <c r="H732" s="39"/>
    </row>
    <row r="733" spans="1:8" s="2" customFormat="1" ht="16.899999999999999" customHeight="1">
      <c r="A733" s="34"/>
      <c r="B733" s="39"/>
      <c r="C733" s="283" t="s">
        <v>527</v>
      </c>
      <c r="D733" s="283" t="s">
        <v>528</v>
      </c>
      <c r="E733" s="17" t="s">
        <v>190</v>
      </c>
      <c r="F733" s="284">
        <v>5.36</v>
      </c>
      <c r="G733" s="34"/>
      <c r="H733" s="39"/>
    </row>
    <row r="734" spans="1:8" s="2" customFormat="1" ht="16.899999999999999" customHeight="1">
      <c r="A734" s="34"/>
      <c r="B734" s="39"/>
      <c r="C734" s="283" t="s">
        <v>542</v>
      </c>
      <c r="D734" s="283" t="s">
        <v>543</v>
      </c>
      <c r="E734" s="17" t="s">
        <v>190</v>
      </c>
      <c r="F734" s="284">
        <v>5.36</v>
      </c>
      <c r="G734" s="34"/>
      <c r="H734" s="39"/>
    </row>
    <row r="735" spans="1:8" s="2" customFormat="1" ht="16.899999999999999" customHeight="1">
      <c r="A735" s="34"/>
      <c r="B735" s="39"/>
      <c r="C735" s="283" t="s">
        <v>546</v>
      </c>
      <c r="D735" s="283" t="s">
        <v>547</v>
      </c>
      <c r="E735" s="17" t="s">
        <v>190</v>
      </c>
      <c r="F735" s="284">
        <v>5.36</v>
      </c>
      <c r="G735" s="34"/>
      <c r="H735" s="39"/>
    </row>
    <row r="736" spans="1:8" s="2" customFormat="1" ht="16.899999999999999" customHeight="1">
      <c r="A736" s="34"/>
      <c r="B736" s="39"/>
      <c r="C736" s="283" t="s">
        <v>569</v>
      </c>
      <c r="D736" s="283" t="s">
        <v>570</v>
      </c>
      <c r="E736" s="17" t="s">
        <v>190</v>
      </c>
      <c r="F736" s="284">
        <v>5.36</v>
      </c>
      <c r="G736" s="34"/>
      <c r="H736" s="39"/>
    </row>
    <row r="737" spans="1:8" s="2" customFormat="1" ht="16.899999999999999" customHeight="1">
      <c r="A737" s="34"/>
      <c r="B737" s="39"/>
      <c r="C737" s="283" t="s">
        <v>582</v>
      </c>
      <c r="D737" s="283" t="s">
        <v>583</v>
      </c>
      <c r="E737" s="17" t="s">
        <v>190</v>
      </c>
      <c r="F737" s="284">
        <v>5.36</v>
      </c>
      <c r="G737" s="34"/>
      <c r="H737" s="39"/>
    </row>
    <row r="738" spans="1:8" s="2" customFormat="1" ht="16.899999999999999" customHeight="1">
      <c r="A738" s="34"/>
      <c r="B738" s="39"/>
      <c r="C738" s="283" t="s">
        <v>646</v>
      </c>
      <c r="D738" s="283" t="s">
        <v>647</v>
      </c>
      <c r="E738" s="17" t="s">
        <v>190</v>
      </c>
      <c r="F738" s="284">
        <v>5.36</v>
      </c>
      <c r="G738" s="34"/>
      <c r="H738" s="39"/>
    </row>
    <row r="739" spans="1:8" s="2" customFormat="1" ht="22.5">
      <c r="A739" s="34"/>
      <c r="B739" s="39"/>
      <c r="C739" s="283" t="s">
        <v>650</v>
      </c>
      <c r="D739" s="283" t="s">
        <v>651</v>
      </c>
      <c r="E739" s="17" t="s">
        <v>190</v>
      </c>
      <c r="F739" s="284">
        <v>5.36</v>
      </c>
      <c r="G739" s="34"/>
      <c r="H739" s="39"/>
    </row>
    <row r="740" spans="1:8" s="2" customFormat="1" ht="16.899999999999999" customHeight="1">
      <c r="A740" s="34"/>
      <c r="B740" s="39"/>
      <c r="C740" s="283" t="s">
        <v>327</v>
      </c>
      <c r="D740" s="283" t="s">
        <v>328</v>
      </c>
      <c r="E740" s="17" t="s">
        <v>190</v>
      </c>
      <c r="F740" s="284">
        <v>29.253</v>
      </c>
      <c r="G740" s="34"/>
      <c r="H740" s="39"/>
    </row>
    <row r="741" spans="1:8" s="2" customFormat="1" ht="16.899999999999999" customHeight="1">
      <c r="A741" s="34"/>
      <c r="B741" s="39"/>
      <c r="C741" s="283" t="s">
        <v>344</v>
      </c>
      <c r="D741" s="283" t="s">
        <v>345</v>
      </c>
      <c r="E741" s="17" t="s">
        <v>190</v>
      </c>
      <c r="F741" s="284">
        <v>5.36</v>
      </c>
      <c r="G741" s="34"/>
      <c r="H741" s="39"/>
    </row>
    <row r="742" spans="1:8" s="2" customFormat="1" ht="16.899999999999999" customHeight="1">
      <c r="A742" s="34"/>
      <c r="B742" s="39"/>
      <c r="C742" s="283" t="s">
        <v>361</v>
      </c>
      <c r="D742" s="283" t="s">
        <v>362</v>
      </c>
      <c r="E742" s="17" t="s">
        <v>190</v>
      </c>
      <c r="F742" s="284">
        <v>17.88</v>
      </c>
      <c r="G742" s="34"/>
      <c r="H742" s="39"/>
    </row>
    <row r="743" spans="1:8" s="2" customFormat="1" ht="22.5">
      <c r="A743" s="34"/>
      <c r="B743" s="39"/>
      <c r="C743" s="283" t="s">
        <v>230</v>
      </c>
      <c r="D743" s="283" t="s">
        <v>231</v>
      </c>
      <c r="E743" s="17" t="s">
        <v>190</v>
      </c>
      <c r="F743" s="284">
        <v>5.36</v>
      </c>
      <c r="G743" s="34"/>
      <c r="H743" s="39"/>
    </row>
    <row r="744" spans="1:8" s="2" customFormat="1" ht="16.899999999999999" customHeight="1">
      <c r="A744" s="34"/>
      <c r="B744" s="39"/>
      <c r="C744" s="283" t="s">
        <v>233</v>
      </c>
      <c r="D744" s="283" t="s">
        <v>234</v>
      </c>
      <c r="E744" s="17" t="s">
        <v>190</v>
      </c>
      <c r="F744" s="284">
        <v>5.36</v>
      </c>
      <c r="G744" s="34"/>
      <c r="H744" s="39"/>
    </row>
    <row r="745" spans="1:8" s="2" customFormat="1" ht="22.5">
      <c r="A745" s="34"/>
      <c r="B745" s="39"/>
      <c r="C745" s="283" t="s">
        <v>492</v>
      </c>
      <c r="D745" s="283" t="s">
        <v>493</v>
      </c>
      <c r="E745" s="17" t="s">
        <v>435</v>
      </c>
      <c r="F745" s="284">
        <v>0.53600000000000003</v>
      </c>
      <c r="G745" s="34"/>
      <c r="H745" s="39"/>
    </row>
    <row r="746" spans="1:8" s="2" customFormat="1" ht="16.899999999999999" customHeight="1">
      <c r="A746" s="34"/>
      <c r="B746" s="39"/>
      <c r="C746" s="283" t="s">
        <v>495</v>
      </c>
      <c r="D746" s="283" t="s">
        <v>496</v>
      </c>
      <c r="E746" s="17" t="s">
        <v>435</v>
      </c>
      <c r="F746" s="284">
        <v>0.53600000000000003</v>
      </c>
      <c r="G746" s="34"/>
      <c r="H746" s="39"/>
    </row>
    <row r="747" spans="1:8" s="2" customFormat="1" ht="16.899999999999999" customHeight="1">
      <c r="A747" s="34"/>
      <c r="B747" s="39"/>
      <c r="C747" s="279" t="s">
        <v>149</v>
      </c>
      <c r="D747" s="280" t="s">
        <v>150</v>
      </c>
      <c r="E747" s="281" t="s">
        <v>1</v>
      </c>
      <c r="F747" s="282">
        <v>1.34</v>
      </c>
      <c r="G747" s="34"/>
      <c r="H747" s="39"/>
    </row>
    <row r="748" spans="1:8" s="2" customFormat="1" ht="16.899999999999999" customHeight="1">
      <c r="A748" s="34"/>
      <c r="B748" s="39"/>
      <c r="C748" s="283" t="s">
        <v>149</v>
      </c>
      <c r="D748" s="283" t="s">
        <v>1157</v>
      </c>
      <c r="E748" s="17" t="s">
        <v>1</v>
      </c>
      <c r="F748" s="284">
        <v>1.34</v>
      </c>
      <c r="G748" s="34"/>
      <c r="H748" s="39"/>
    </row>
    <row r="749" spans="1:8" s="2" customFormat="1" ht="16.899999999999999" customHeight="1">
      <c r="A749" s="34"/>
      <c r="B749" s="39"/>
      <c r="C749" s="285" t="s">
        <v>2061</v>
      </c>
      <c r="D749" s="34"/>
      <c r="E749" s="34"/>
      <c r="F749" s="34"/>
      <c r="G749" s="34"/>
      <c r="H749" s="39"/>
    </row>
    <row r="750" spans="1:8" s="2" customFormat="1" ht="16.899999999999999" customHeight="1">
      <c r="A750" s="34"/>
      <c r="B750" s="39"/>
      <c r="C750" s="283" t="s">
        <v>188</v>
      </c>
      <c r="D750" s="283" t="s">
        <v>189</v>
      </c>
      <c r="E750" s="17" t="s">
        <v>190</v>
      </c>
      <c r="F750" s="284">
        <v>1.34</v>
      </c>
      <c r="G750" s="34"/>
      <c r="H750" s="39"/>
    </row>
    <row r="751" spans="1:8" s="2" customFormat="1" ht="16.899999999999999" customHeight="1">
      <c r="A751" s="34"/>
      <c r="B751" s="39"/>
      <c r="C751" s="283" t="s">
        <v>332</v>
      </c>
      <c r="D751" s="283" t="s">
        <v>333</v>
      </c>
      <c r="E751" s="17" t="s">
        <v>190</v>
      </c>
      <c r="F751" s="284">
        <v>1.34</v>
      </c>
      <c r="G751" s="34"/>
      <c r="H751" s="39"/>
    </row>
    <row r="752" spans="1:8" s="2" customFormat="1" ht="16.899999999999999" customHeight="1">
      <c r="A752" s="34"/>
      <c r="B752" s="39"/>
      <c r="C752" s="279" t="s">
        <v>412</v>
      </c>
      <c r="D752" s="280" t="s">
        <v>413</v>
      </c>
      <c r="E752" s="281" t="s">
        <v>1</v>
      </c>
      <c r="F752" s="282">
        <v>1.5</v>
      </c>
      <c r="G752" s="34"/>
      <c r="H752" s="39"/>
    </row>
    <row r="753" spans="1:8" s="2" customFormat="1" ht="16.899999999999999" customHeight="1">
      <c r="A753" s="34"/>
      <c r="B753" s="39"/>
      <c r="C753" s="283" t="s">
        <v>412</v>
      </c>
      <c r="D753" s="283" t="s">
        <v>322</v>
      </c>
      <c r="E753" s="17" t="s">
        <v>1</v>
      </c>
      <c r="F753" s="284">
        <v>1.5</v>
      </c>
      <c r="G753" s="34"/>
      <c r="H753" s="39"/>
    </row>
    <row r="754" spans="1:8" s="2" customFormat="1" ht="16.899999999999999" customHeight="1">
      <c r="A754" s="34"/>
      <c r="B754" s="39"/>
      <c r="C754" s="285" t="s">
        <v>2061</v>
      </c>
      <c r="D754" s="34"/>
      <c r="E754" s="34"/>
      <c r="F754" s="34"/>
      <c r="G754" s="34"/>
      <c r="H754" s="39"/>
    </row>
    <row r="755" spans="1:8" s="2" customFormat="1" ht="16.899999999999999" customHeight="1">
      <c r="A755" s="34"/>
      <c r="B755" s="39"/>
      <c r="C755" s="283" t="s">
        <v>319</v>
      </c>
      <c r="D755" s="283" t="s">
        <v>320</v>
      </c>
      <c r="E755" s="17" t="s">
        <v>190</v>
      </c>
      <c r="F755" s="284">
        <v>1.5</v>
      </c>
      <c r="G755" s="34"/>
      <c r="H755" s="39"/>
    </row>
    <row r="756" spans="1:8" s="2" customFormat="1" ht="16.899999999999999" customHeight="1">
      <c r="A756" s="34"/>
      <c r="B756" s="39"/>
      <c r="C756" s="283" t="s">
        <v>324</v>
      </c>
      <c r="D756" s="283" t="s">
        <v>325</v>
      </c>
      <c r="E756" s="17" t="s">
        <v>190</v>
      </c>
      <c r="F756" s="284">
        <v>1.5</v>
      </c>
      <c r="G756" s="34"/>
      <c r="H756" s="39"/>
    </row>
    <row r="757" spans="1:8" s="2" customFormat="1" ht="16.899999999999999" customHeight="1">
      <c r="A757" s="34"/>
      <c r="B757" s="39"/>
      <c r="C757" s="279" t="s">
        <v>148</v>
      </c>
      <c r="D757" s="280" t="s">
        <v>148</v>
      </c>
      <c r="E757" s="281" t="s">
        <v>1</v>
      </c>
      <c r="F757" s="282">
        <v>1</v>
      </c>
      <c r="G757" s="34"/>
      <c r="H757" s="39"/>
    </row>
    <row r="758" spans="1:8" s="2" customFormat="1" ht="16.899999999999999" customHeight="1">
      <c r="A758" s="34"/>
      <c r="B758" s="39"/>
      <c r="C758" s="283" t="s">
        <v>148</v>
      </c>
      <c r="D758" s="283" t="s">
        <v>84</v>
      </c>
      <c r="E758" s="17" t="s">
        <v>1</v>
      </c>
      <c r="F758" s="284">
        <v>1</v>
      </c>
      <c r="G758" s="34"/>
      <c r="H758" s="39"/>
    </row>
    <row r="759" spans="1:8" s="2" customFormat="1" ht="16.899999999999999" customHeight="1">
      <c r="A759" s="34"/>
      <c r="B759" s="39"/>
      <c r="C759" s="285" t="s">
        <v>2061</v>
      </c>
      <c r="D759" s="34"/>
      <c r="E759" s="34"/>
      <c r="F759" s="34"/>
      <c r="G759" s="34"/>
      <c r="H759" s="39"/>
    </row>
    <row r="760" spans="1:8" s="2" customFormat="1" ht="16.899999999999999" customHeight="1">
      <c r="A760" s="34"/>
      <c r="B760" s="39"/>
      <c r="C760" s="283" t="s">
        <v>275</v>
      </c>
      <c r="D760" s="283" t="s">
        <v>276</v>
      </c>
      <c r="E760" s="17" t="s">
        <v>222</v>
      </c>
      <c r="F760" s="284">
        <v>1</v>
      </c>
      <c r="G760" s="34"/>
      <c r="H760" s="39"/>
    </row>
    <row r="761" spans="1:8" s="2" customFormat="1" ht="16.899999999999999" customHeight="1">
      <c r="A761" s="34"/>
      <c r="B761" s="39"/>
      <c r="C761" s="283" t="s">
        <v>220</v>
      </c>
      <c r="D761" s="283" t="s">
        <v>221</v>
      </c>
      <c r="E761" s="17" t="s">
        <v>222</v>
      </c>
      <c r="F761" s="284">
        <v>1</v>
      </c>
      <c r="G761" s="34"/>
      <c r="H761" s="39"/>
    </row>
    <row r="762" spans="1:8" s="2" customFormat="1" ht="16.899999999999999" customHeight="1">
      <c r="A762" s="34"/>
      <c r="B762" s="39"/>
      <c r="C762" s="283" t="s">
        <v>289</v>
      </c>
      <c r="D762" s="283" t="s">
        <v>290</v>
      </c>
      <c r="E762" s="17" t="s">
        <v>222</v>
      </c>
      <c r="F762" s="284">
        <v>1</v>
      </c>
      <c r="G762" s="34"/>
      <c r="H762" s="39"/>
    </row>
    <row r="763" spans="1:8" s="2" customFormat="1" ht="16.899999999999999" customHeight="1">
      <c r="A763" s="34"/>
      <c r="B763" s="39"/>
      <c r="C763" s="283" t="s">
        <v>297</v>
      </c>
      <c r="D763" s="283" t="s">
        <v>298</v>
      </c>
      <c r="E763" s="17" t="s">
        <v>222</v>
      </c>
      <c r="F763" s="284">
        <v>1</v>
      </c>
      <c r="G763" s="34"/>
      <c r="H763" s="39"/>
    </row>
    <row r="764" spans="1:8" s="2" customFormat="1" ht="16.899999999999999" customHeight="1">
      <c r="A764" s="34"/>
      <c r="B764" s="39"/>
      <c r="C764" s="283" t="s">
        <v>305</v>
      </c>
      <c r="D764" s="283" t="s">
        <v>306</v>
      </c>
      <c r="E764" s="17" t="s">
        <v>222</v>
      </c>
      <c r="F764" s="284">
        <v>1</v>
      </c>
      <c r="G764" s="34"/>
      <c r="H764" s="39"/>
    </row>
    <row r="765" spans="1:8" s="2" customFormat="1" ht="16.899999999999999" customHeight="1">
      <c r="A765" s="34"/>
      <c r="B765" s="39"/>
      <c r="C765" s="283" t="s">
        <v>309</v>
      </c>
      <c r="D765" s="283" t="s">
        <v>310</v>
      </c>
      <c r="E765" s="17" t="s">
        <v>222</v>
      </c>
      <c r="F765" s="284">
        <v>1</v>
      </c>
      <c r="G765" s="34"/>
      <c r="H765" s="39"/>
    </row>
    <row r="766" spans="1:8" s="2" customFormat="1" ht="16.899999999999999" customHeight="1">
      <c r="A766" s="34"/>
      <c r="B766" s="39"/>
      <c r="C766" s="283" t="s">
        <v>236</v>
      </c>
      <c r="D766" s="283" t="s">
        <v>237</v>
      </c>
      <c r="E766" s="17" t="s">
        <v>190</v>
      </c>
      <c r="F766" s="284">
        <v>1.6</v>
      </c>
      <c r="G766" s="34"/>
      <c r="H766" s="39"/>
    </row>
    <row r="767" spans="1:8" s="2" customFormat="1" ht="16.899999999999999" customHeight="1">
      <c r="A767" s="34"/>
      <c r="B767" s="39"/>
      <c r="C767" s="283" t="s">
        <v>283</v>
      </c>
      <c r="D767" s="283" t="s">
        <v>284</v>
      </c>
      <c r="E767" s="17" t="s">
        <v>285</v>
      </c>
      <c r="F767" s="284">
        <v>0.03</v>
      </c>
      <c r="G767" s="34"/>
      <c r="H767" s="39"/>
    </row>
    <row r="768" spans="1:8" s="2" customFormat="1" ht="16.899999999999999" customHeight="1">
      <c r="A768" s="34"/>
      <c r="B768" s="39"/>
      <c r="C768" s="283" t="s">
        <v>278</v>
      </c>
      <c r="D768" s="283" t="s">
        <v>279</v>
      </c>
      <c r="E768" s="17" t="s">
        <v>222</v>
      </c>
      <c r="F768" s="284">
        <v>1</v>
      </c>
      <c r="G768" s="34"/>
      <c r="H768" s="39"/>
    </row>
    <row r="769" spans="1:8" s="2" customFormat="1" ht="16.899999999999999" customHeight="1">
      <c r="A769" s="34"/>
      <c r="B769" s="39"/>
      <c r="C769" s="279" t="s">
        <v>418</v>
      </c>
      <c r="D769" s="280" t="s">
        <v>419</v>
      </c>
      <c r="E769" s="281" t="s">
        <v>1</v>
      </c>
      <c r="F769" s="282">
        <v>1.0720000000000001</v>
      </c>
      <c r="G769" s="34"/>
      <c r="H769" s="39"/>
    </row>
    <row r="770" spans="1:8" s="2" customFormat="1" ht="16.899999999999999" customHeight="1">
      <c r="A770" s="34"/>
      <c r="B770" s="39"/>
      <c r="C770" s="283" t="s">
        <v>418</v>
      </c>
      <c r="D770" s="283" t="s">
        <v>437</v>
      </c>
      <c r="E770" s="17" t="s">
        <v>1</v>
      </c>
      <c r="F770" s="284">
        <v>1.0720000000000001</v>
      </c>
      <c r="G770" s="34"/>
      <c r="H770" s="39"/>
    </row>
    <row r="771" spans="1:8" s="2" customFormat="1" ht="16.899999999999999" customHeight="1">
      <c r="A771" s="34"/>
      <c r="B771" s="39"/>
      <c r="C771" s="285" t="s">
        <v>2061</v>
      </c>
      <c r="D771" s="34"/>
      <c r="E771" s="34"/>
      <c r="F771" s="34"/>
      <c r="G771" s="34"/>
      <c r="H771" s="39"/>
    </row>
    <row r="772" spans="1:8" s="2" customFormat="1" ht="16.899999999999999" customHeight="1">
      <c r="A772" s="34"/>
      <c r="B772" s="39"/>
      <c r="C772" s="283" t="s">
        <v>433</v>
      </c>
      <c r="D772" s="283" t="s">
        <v>434</v>
      </c>
      <c r="E772" s="17" t="s">
        <v>435</v>
      </c>
      <c r="F772" s="284">
        <v>1.0720000000000001</v>
      </c>
      <c r="G772" s="34"/>
      <c r="H772" s="39"/>
    </row>
    <row r="773" spans="1:8" s="2" customFormat="1" ht="22.5">
      <c r="A773" s="34"/>
      <c r="B773" s="39"/>
      <c r="C773" s="283" t="s">
        <v>438</v>
      </c>
      <c r="D773" s="283" t="s">
        <v>439</v>
      </c>
      <c r="E773" s="17" t="s">
        <v>435</v>
      </c>
      <c r="F773" s="284">
        <v>1.0720000000000001</v>
      </c>
      <c r="G773" s="34"/>
      <c r="H773" s="39"/>
    </row>
    <row r="774" spans="1:8" s="2" customFormat="1" ht="22.5">
      <c r="A774" s="34"/>
      <c r="B774" s="39"/>
      <c r="C774" s="283" t="s">
        <v>441</v>
      </c>
      <c r="D774" s="283" t="s">
        <v>442</v>
      </c>
      <c r="E774" s="17" t="s">
        <v>435</v>
      </c>
      <c r="F774" s="284">
        <v>1.0720000000000001</v>
      </c>
      <c r="G774" s="34"/>
      <c r="H774" s="39"/>
    </row>
    <row r="775" spans="1:8" s="2" customFormat="1" ht="22.5">
      <c r="A775" s="34"/>
      <c r="B775" s="39"/>
      <c r="C775" s="283" t="s">
        <v>444</v>
      </c>
      <c r="D775" s="283" t="s">
        <v>445</v>
      </c>
      <c r="E775" s="17" t="s">
        <v>435</v>
      </c>
      <c r="F775" s="284">
        <v>1.0720000000000001</v>
      </c>
      <c r="G775" s="34"/>
      <c r="H775" s="39"/>
    </row>
    <row r="776" spans="1:8" s="2" customFormat="1" ht="16.899999999999999" customHeight="1">
      <c r="A776" s="34"/>
      <c r="B776" s="39"/>
      <c r="C776" s="283" t="s">
        <v>447</v>
      </c>
      <c r="D776" s="283" t="s">
        <v>448</v>
      </c>
      <c r="E776" s="17" t="s">
        <v>243</v>
      </c>
      <c r="F776" s="284">
        <v>1.7150000000000001</v>
      </c>
      <c r="G776" s="34"/>
      <c r="H776" s="39"/>
    </row>
    <row r="777" spans="1:8" s="2" customFormat="1" ht="16.899999999999999" customHeight="1">
      <c r="A777" s="34"/>
      <c r="B777" s="39"/>
      <c r="C777" s="283" t="s">
        <v>451</v>
      </c>
      <c r="D777" s="283" t="s">
        <v>452</v>
      </c>
      <c r="E777" s="17" t="s">
        <v>435</v>
      </c>
      <c r="F777" s="284">
        <v>1.0720000000000001</v>
      </c>
      <c r="G777" s="34"/>
      <c r="H777" s="39"/>
    </row>
    <row r="778" spans="1:8" s="2" customFormat="1" ht="26.45" customHeight="1">
      <c r="A778" s="34"/>
      <c r="B778" s="39"/>
      <c r="C778" s="278" t="s">
        <v>2089</v>
      </c>
      <c r="D778" s="278" t="s">
        <v>115</v>
      </c>
      <c r="E778" s="34"/>
      <c r="F778" s="34"/>
      <c r="G778" s="34"/>
      <c r="H778" s="39"/>
    </row>
    <row r="779" spans="1:8" s="2" customFormat="1" ht="16.899999999999999" customHeight="1">
      <c r="A779" s="34"/>
      <c r="B779" s="39"/>
      <c r="C779" s="279" t="s">
        <v>1143</v>
      </c>
      <c r="D779" s="280" t="s">
        <v>1144</v>
      </c>
      <c r="E779" s="281" t="s">
        <v>1</v>
      </c>
      <c r="F779" s="282">
        <v>11.85</v>
      </c>
      <c r="G779" s="34"/>
      <c r="H779" s="39"/>
    </row>
    <row r="780" spans="1:8" s="2" customFormat="1" ht="16.899999999999999" customHeight="1">
      <c r="A780" s="34"/>
      <c r="B780" s="39"/>
      <c r="C780" s="283" t="s">
        <v>1143</v>
      </c>
      <c r="D780" s="283" t="s">
        <v>1467</v>
      </c>
      <c r="E780" s="17" t="s">
        <v>1</v>
      </c>
      <c r="F780" s="284">
        <v>11.85</v>
      </c>
      <c r="G780" s="34"/>
      <c r="H780" s="39"/>
    </row>
    <row r="781" spans="1:8" s="2" customFormat="1" ht="16.899999999999999" customHeight="1">
      <c r="A781" s="34"/>
      <c r="B781" s="39"/>
      <c r="C781" s="285" t="s">
        <v>2061</v>
      </c>
      <c r="D781" s="34"/>
      <c r="E781" s="34"/>
      <c r="F781" s="34"/>
      <c r="G781" s="34"/>
      <c r="H781" s="39"/>
    </row>
    <row r="782" spans="1:8" s="2" customFormat="1" ht="16.899999999999999" customHeight="1">
      <c r="A782" s="34"/>
      <c r="B782" s="39"/>
      <c r="C782" s="283" t="s">
        <v>1263</v>
      </c>
      <c r="D782" s="283" t="s">
        <v>1264</v>
      </c>
      <c r="E782" s="17" t="s">
        <v>190</v>
      </c>
      <c r="F782" s="284">
        <v>11.85</v>
      </c>
      <c r="G782" s="34"/>
      <c r="H782" s="39"/>
    </row>
    <row r="783" spans="1:8" s="2" customFormat="1" ht="16.899999999999999" customHeight="1">
      <c r="A783" s="34"/>
      <c r="B783" s="39"/>
      <c r="C783" s="283" t="s">
        <v>1250</v>
      </c>
      <c r="D783" s="283" t="s">
        <v>1251</v>
      </c>
      <c r="E783" s="17" t="s">
        <v>190</v>
      </c>
      <c r="F783" s="284">
        <v>11.85</v>
      </c>
      <c r="G783" s="34"/>
      <c r="H783" s="39"/>
    </row>
    <row r="784" spans="1:8" s="2" customFormat="1" ht="16.899999999999999" customHeight="1">
      <c r="A784" s="34"/>
      <c r="B784" s="39"/>
      <c r="C784" s="283" t="s">
        <v>361</v>
      </c>
      <c r="D784" s="283" t="s">
        <v>362</v>
      </c>
      <c r="E784" s="17" t="s">
        <v>190</v>
      </c>
      <c r="F784" s="284">
        <v>20.25</v>
      </c>
      <c r="G784" s="34"/>
      <c r="H784" s="39"/>
    </row>
    <row r="785" spans="1:8" s="2" customFormat="1" ht="16.899999999999999" customHeight="1">
      <c r="A785" s="34"/>
      <c r="B785" s="39"/>
      <c r="C785" s="279" t="s">
        <v>421</v>
      </c>
      <c r="D785" s="280" t="s">
        <v>422</v>
      </c>
      <c r="E785" s="281" t="s">
        <v>1</v>
      </c>
      <c r="F785" s="282">
        <v>0.53600000000000003</v>
      </c>
      <c r="G785" s="34"/>
      <c r="H785" s="39"/>
    </row>
    <row r="786" spans="1:8" s="2" customFormat="1" ht="16.899999999999999" customHeight="1">
      <c r="A786" s="34"/>
      <c r="B786" s="39"/>
      <c r="C786" s="283" t="s">
        <v>421</v>
      </c>
      <c r="D786" s="283" t="s">
        <v>471</v>
      </c>
      <c r="E786" s="17" t="s">
        <v>1</v>
      </c>
      <c r="F786" s="284">
        <v>0.53600000000000003</v>
      </c>
      <c r="G786" s="34"/>
      <c r="H786" s="39"/>
    </row>
    <row r="787" spans="1:8" s="2" customFormat="1" ht="16.899999999999999" customHeight="1">
      <c r="A787" s="34"/>
      <c r="B787" s="39"/>
      <c r="C787" s="285" t="s">
        <v>2061</v>
      </c>
      <c r="D787" s="34"/>
      <c r="E787" s="34"/>
      <c r="F787" s="34"/>
      <c r="G787" s="34"/>
      <c r="H787" s="39"/>
    </row>
    <row r="788" spans="1:8" s="2" customFormat="1" ht="16.899999999999999" customHeight="1">
      <c r="A788" s="34"/>
      <c r="B788" s="39"/>
      <c r="C788" s="283" t="s">
        <v>468</v>
      </c>
      <c r="D788" s="283" t="s">
        <v>469</v>
      </c>
      <c r="E788" s="17" t="s">
        <v>435</v>
      </c>
      <c r="F788" s="284">
        <v>0.53600000000000003</v>
      </c>
      <c r="G788" s="34"/>
      <c r="H788" s="39"/>
    </row>
    <row r="789" spans="1:8" s="2" customFormat="1" ht="16.899999999999999" customHeight="1">
      <c r="A789" s="34"/>
      <c r="B789" s="39"/>
      <c r="C789" s="283" t="s">
        <v>472</v>
      </c>
      <c r="D789" s="283" t="s">
        <v>473</v>
      </c>
      <c r="E789" s="17" t="s">
        <v>435</v>
      </c>
      <c r="F789" s="284">
        <v>0.53600000000000003</v>
      </c>
      <c r="G789" s="34"/>
      <c r="H789" s="39"/>
    </row>
    <row r="790" spans="1:8" s="2" customFormat="1" ht="16.899999999999999" customHeight="1">
      <c r="A790" s="34"/>
      <c r="B790" s="39"/>
      <c r="C790" s="279" t="s">
        <v>424</v>
      </c>
      <c r="D790" s="280" t="s">
        <v>425</v>
      </c>
      <c r="E790" s="281" t="s">
        <v>1</v>
      </c>
      <c r="F790" s="282">
        <v>0.33200000000000002</v>
      </c>
      <c r="G790" s="34"/>
      <c r="H790" s="39"/>
    </row>
    <row r="791" spans="1:8" s="2" customFormat="1" ht="16.899999999999999" customHeight="1">
      <c r="A791" s="34"/>
      <c r="B791" s="39"/>
      <c r="C791" s="283" t="s">
        <v>424</v>
      </c>
      <c r="D791" s="283" t="s">
        <v>467</v>
      </c>
      <c r="E791" s="17" t="s">
        <v>1</v>
      </c>
      <c r="F791" s="284">
        <v>0.33200000000000002</v>
      </c>
      <c r="G791" s="34"/>
      <c r="H791" s="39"/>
    </row>
    <row r="792" spans="1:8" s="2" customFormat="1" ht="16.899999999999999" customHeight="1">
      <c r="A792" s="34"/>
      <c r="B792" s="39"/>
      <c r="C792" s="285" t="s">
        <v>2061</v>
      </c>
      <c r="D792" s="34"/>
      <c r="E792" s="34"/>
      <c r="F792" s="34"/>
      <c r="G792" s="34"/>
      <c r="H792" s="39"/>
    </row>
    <row r="793" spans="1:8" s="2" customFormat="1" ht="16.899999999999999" customHeight="1">
      <c r="A793" s="34"/>
      <c r="B793" s="39"/>
      <c r="C793" s="283" t="s">
        <v>464</v>
      </c>
      <c r="D793" s="283" t="s">
        <v>465</v>
      </c>
      <c r="E793" s="17" t="s">
        <v>435</v>
      </c>
      <c r="F793" s="284">
        <v>0.33200000000000002</v>
      </c>
      <c r="G793" s="34"/>
      <c r="H793" s="39"/>
    </row>
    <row r="794" spans="1:8" s="2" customFormat="1" ht="16.899999999999999" customHeight="1">
      <c r="A794" s="34"/>
      <c r="B794" s="39"/>
      <c r="C794" s="283" t="s">
        <v>475</v>
      </c>
      <c r="D794" s="283" t="s">
        <v>476</v>
      </c>
      <c r="E794" s="17" t="s">
        <v>435</v>
      </c>
      <c r="F794" s="284">
        <v>0.33200000000000002</v>
      </c>
      <c r="G794" s="34"/>
      <c r="H794" s="39"/>
    </row>
    <row r="795" spans="1:8" s="2" customFormat="1" ht="16.899999999999999" customHeight="1">
      <c r="A795" s="34"/>
      <c r="B795" s="39"/>
      <c r="C795" s="279" t="s">
        <v>416</v>
      </c>
      <c r="D795" s="280" t="s">
        <v>416</v>
      </c>
      <c r="E795" s="281" t="s">
        <v>1</v>
      </c>
      <c r="F795" s="282">
        <v>9.1</v>
      </c>
      <c r="G795" s="34"/>
      <c r="H795" s="39"/>
    </row>
    <row r="796" spans="1:8" s="2" customFormat="1" ht="16.899999999999999" customHeight="1">
      <c r="A796" s="34"/>
      <c r="B796" s="39"/>
      <c r="C796" s="283" t="s">
        <v>416</v>
      </c>
      <c r="D796" s="283" t="s">
        <v>1236</v>
      </c>
      <c r="E796" s="17" t="s">
        <v>1</v>
      </c>
      <c r="F796" s="284">
        <v>9.1</v>
      </c>
      <c r="G796" s="34"/>
      <c r="H796" s="39"/>
    </row>
    <row r="797" spans="1:8" s="2" customFormat="1" ht="16.899999999999999" customHeight="1">
      <c r="A797" s="34"/>
      <c r="B797" s="39"/>
      <c r="C797" s="285" t="s">
        <v>2061</v>
      </c>
      <c r="D797" s="34"/>
      <c r="E797" s="34"/>
      <c r="F797" s="34"/>
      <c r="G797" s="34"/>
      <c r="H797" s="39"/>
    </row>
    <row r="798" spans="1:8" s="2" customFormat="1" ht="16.899999999999999" customHeight="1">
      <c r="A798" s="34"/>
      <c r="B798" s="39"/>
      <c r="C798" s="283" t="s">
        <v>631</v>
      </c>
      <c r="D798" s="283" t="s">
        <v>632</v>
      </c>
      <c r="E798" s="17" t="s">
        <v>340</v>
      </c>
      <c r="F798" s="284">
        <v>9.1</v>
      </c>
      <c r="G798" s="34"/>
      <c r="H798" s="39"/>
    </row>
    <row r="799" spans="1:8" s="2" customFormat="1" ht="22.5">
      <c r="A799" s="34"/>
      <c r="B799" s="39"/>
      <c r="C799" s="283" t="s">
        <v>482</v>
      </c>
      <c r="D799" s="283" t="s">
        <v>483</v>
      </c>
      <c r="E799" s="17" t="s">
        <v>340</v>
      </c>
      <c r="F799" s="284">
        <v>9.1</v>
      </c>
      <c r="G799" s="34"/>
      <c r="H799" s="39"/>
    </row>
    <row r="800" spans="1:8" s="2" customFormat="1" ht="16.899999999999999" customHeight="1">
      <c r="A800" s="34"/>
      <c r="B800" s="39"/>
      <c r="C800" s="283" t="s">
        <v>534</v>
      </c>
      <c r="D800" s="283" t="s">
        <v>535</v>
      </c>
      <c r="E800" s="17" t="s">
        <v>190</v>
      </c>
      <c r="F800" s="284">
        <v>1.82</v>
      </c>
      <c r="G800" s="34"/>
      <c r="H800" s="39"/>
    </row>
    <row r="801" spans="1:8" s="2" customFormat="1" ht="16.899999999999999" customHeight="1">
      <c r="A801" s="34"/>
      <c r="B801" s="39"/>
      <c r="C801" s="283" t="s">
        <v>555</v>
      </c>
      <c r="D801" s="283" t="s">
        <v>556</v>
      </c>
      <c r="E801" s="17" t="s">
        <v>190</v>
      </c>
      <c r="F801" s="284">
        <v>1.82</v>
      </c>
      <c r="G801" s="34"/>
      <c r="H801" s="39"/>
    </row>
    <row r="802" spans="1:8" s="2" customFormat="1" ht="16.899999999999999" customHeight="1">
      <c r="A802" s="34"/>
      <c r="B802" s="39"/>
      <c r="C802" s="283" t="s">
        <v>578</v>
      </c>
      <c r="D802" s="283" t="s">
        <v>579</v>
      </c>
      <c r="E802" s="17" t="s">
        <v>340</v>
      </c>
      <c r="F802" s="284">
        <v>9.1</v>
      </c>
      <c r="G802" s="34"/>
      <c r="H802" s="39"/>
    </row>
    <row r="803" spans="1:8" s="2" customFormat="1" ht="16.899999999999999" customHeight="1">
      <c r="A803" s="34"/>
      <c r="B803" s="39"/>
      <c r="C803" s="283" t="s">
        <v>636</v>
      </c>
      <c r="D803" s="283" t="s">
        <v>637</v>
      </c>
      <c r="E803" s="17" t="s">
        <v>340</v>
      </c>
      <c r="F803" s="284">
        <v>9.1</v>
      </c>
      <c r="G803" s="34"/>
      <c r="H803" s="39"/>
    </row>
    <row r="804" spans="1:8" s="2" customFormat="1" ht="16.899999999999999" customHeight="1">
      <c r="A804" s="34"/>
      <c r="B804" s="39"/>
      <c r="C804" s="283" t="s">
        <v>656</v>
      </c>
      <c r="D804" s="283" t="s">
        <v>657</v>
      </c>
      <c r="E804" s="17" t="s">
        <v>340</v>
      </c>
      <c r="F804" s="284">
        <v>9.1</v>
      </c>
      <c r="G804" s="34"/>
      <c r="H804" s="39"/>
    </row>
    <row r="805" spans="1:8" s="2" customFormat="1" ht="22.5">
      <c r="A805" s="34"/>
      <c r="B805" s="39"/>
      <c r="C805" s="283" t="s">
        <v>640</v>
      </c>
      <c r="D805" s="283" t="s">
        <v>641</v>
      </c>
      <c r="E805" s="17" t="s">
        <v>190</v>
      </c>
      <c r="F805" s="284">
        <v>1.0920000000000001</v>
      </c>
      <c r="G805" s="34"/>
      <c r="H805" s="39"/>
    </row>
    <row r="806" spans="1:8" s="2" customFormat="1" ht="16.899999999999999" customHeight="1">
      <c r="A806" s="34"/>
      <c r="B806" s="39"/>
      <c r="C806" s="279" t="s">
        <v>140</v>
      </c>
      <c r="D806" s="280" t="s">
        <v>140</v>
      </c>
      <c r="E806" s="281" t="s">
        <v>1</v>
      </c>
      <c r="F806" s="282">
        <v>20.25</v>
      </c>
      <c r="G806" s="34"/>
      <c r="H806" s="39"/>
    </row>
    <row r="807" spans="1:8" s="2" customFormat="1" ht="16.899999999999999" customHeight="1">
      <c r="A807" s="34"/>
      <c r="B807" s="39"/>
      <c r="C807" s="283" t="s">
        <v>140</v>
      </c>
      <c r="D807" s="283" t="s">
        <v>1269</v>
      </c>
      <c r="E807" s="17" t="s">
        <v>1</v>
      </c>
      <c r="F807" s="284">
        <v>20.25</v>
      </c>
      <c r="G807" s="34"/>
      <c r="H807" s="39"/>
    </row>
    <row r="808" spans="1:8" s="2" customFormat="1" ht="16.899999999999999" customHeight="1">
      <c r="A808" s="34"/>
      <c r="B808" s="39"/>
      <c r="C808" s="285" t="s">
        <v>2061</v>
      </c>
      <c r="D808" s="34"/>
      <c r="E808" s="34"/>
      <c r="F808" s="34"/>
      <c r="G808" s="34"/>
      <c r="H808" s="39"/>
    </row>
    <row r="809" spans="1:8" s="2" customFormat="1" ht="16.899999999999999" customHeight="1">
      <c r="A809" s="34"/>
      <c r="B809" s="39"/>
      <c r="C809" s="283" t="s">
        <v>361</v>
      </c>
      <c r="D809" s="283" t="s">
        <v>362</v>
      </c>
      <c r="E809" s="17" t="s">
        <v>190</v>
      </c>
      <c r="F809" s="284">
        <v>20.25</v>
      </c>
      <c r="G809" s="34"/>
      <c r="H809" s="39"/>
    </row>
    <row r="810" spans="1:8" s="2" customFormat="1" ht="22.5">
      <c r="A810" s="34"/>
      <c r="B810" s="39"/>
      <c r="C810" s="283" t="s">
        <v>365</v>
      </c>
      <c r="D810" s="283" t="s">
        <v>366</v>
      </c>
      <c r="E810" s="17" t="s">
        <v>190</v>
      </c>
      <c r="F810" s="284">
        <v>20.25</v>
      </c>
      <c r="G810" s="34"/>
      <c r="H810" s="39"/>
    </row>
    <row r="811" spans="1:8" s="2" customFormat="1" ht="16.899999999999999" customHeight="1">
      <c r="A811" s="34"/>
      <c r="B811" s="39"/>
      <c r="C811" s="279" t="s">
        <v>876</v>
      </c>
      <c r="D811" s="280" t="s">
        <v>876</v>
      </c>
      <c r="E811" s="281" t="s">
        <v>1</v>
      </c>
      <c r="F811" s="282">
        <v>1.6</v>
      </c>
      <c r="G811" s="34"/>
      <c r="H811" s="39"/>
    </row>
    <row r="812" spans="1:8" s="2" customFormat="1" ht="16.899999999999999" customHeight="1">
      <c r="A812" s="34"/>
      <c r="B812" s="39"/>
      <c r="C812" s="279" t="s">
        <v>272</v>
      </c>
      <c r="D812" s="280" t="s">
        <v>2064</v>
      </c>
      <c r="E812" s="281" t="s">
        <v>1</v>
      </c>
      <c r="F812" s="282">
        <v>30.4</v>
      </c>
      <c r="G812" s="34"/>
      <c r="H812" s="39"/>
    </row>
    <row r="813" spans="1:8" s="2" customFormat="1" ht="16.899999999999999" customHeight="1">
      <c r="A813" s="34"/>
      <c r="B813" s="39"/>
      <c r="C813" s="283" t="s">
        <v>272</v>
      </c>
      <c r="D813" s="283" t="s">
        <v>273</v>
      </c>
      <c r="E813" s="17" t="s">
        <v>1</v>
      </c>
      <c r="F813" s="284">
        <v>30.4</v>
      </c>
      <c r="G813" s="34"/>
      <c r="H813" s="39"/>
    </row>
    <row r="814" spans="1:8" s="2" customFormat="1" ht="16.899999999999999" customHeight="1">
      <c r="A814" s="34"/>
      <c r="B814" s="39"/>
      <c r="C814" s="279" t="s">
        <v>146</v>
      </c>
      <c r="D814" s="280" t="s">
        <v>1</v>
      </c>
      <c r="E814" s="281" t="s">
        <v>1</v>
      </c>
      <c r="F814" s="282">
        <v>26.74</v>
      </c>
      <c r="G814" s="34"/>
      <c r="H814" s="39"/>
    </row>
    <row r="815" spans="1:8" s="2" customFormat="1" ht="16.899999999999999" customHeight="1">
      <c r="A815" s="34"/>
      <c r="B815" s="39"/>
      <c r="C815" s="283" t="s">
        <v>146</v>
      </c>
      <c r="D815" s="283" t="s">
        <v>1161</v>
      </c>
      <c r="E815" s="17" t="s">
        <v>1</v>
      </c>
      <c r="F815" s="284">
        <v>26.74</v>
      </c>
      <c r="G815" s="34"/>
      <c r="H815" s="39"/>
    </row>
    <row r="816" spans="1:8" s="2" customFormat="1" ht="16.899999999999999" customHeight="1">
      <c r="A816" s="34"/>
      <c r="B816" s="39"/>
      <c r="C816" s="285" t="s">
        <v>2061</v>
      </c>
      <c r="D816" s="34"/>
      <c r="E816" s="34"/>
      <c r="F816" s="34"/>
      <c r="G816" s="34"/>
      <c r="H816" s="39"/>
    </row>
    <row r="817" spans="1:8" s="2" customFormat="1" ht="16.899999999999999" customHeight="1">
      <c r="A817" s="34"/>
      <c r="B817" s="39"/>
      <c r="C817" s="283" t="s">
        <v>203</v>
      </c>
      <c r="D817" s="283" t="s">
        <v>204</v>
      </c>
      <c r="E817" s="17" t="s">
        <v>190</v>
      </c>
      <c r="F817" s="284">
        <v>26.74</v>
      </c>
      <c r="G817" s="34"/>
      <c r="H817" s="39"/>
    </row>
    <row r="818" spans="1:8" s="2" customFormat="1" ht="16.899999999999999" customHeight="1">
      <c r="A818" s="34"/>
      <c r="B818" s="39"/>
      <c r="C818" s="283" t="s">
        <v>327</v>
      </c>
      <c r="D818" s="283" t="s">
        <v>328</v>
      </c>
      <c r="E818" s="17" t="s">
        <v>190</v>
      </c>
      <c r="F818" s="284">
        <v>29.253</v>
      </c>
      <c r="G818" s="34"/>
      <c r="H818" s="39"/>
    </row>
    <row r="819" spans="1:8" s="2" customFormat="1" ht="16.899999999999999" customHeight="1">
      <c r="A819" s="34"/>
      <c r="B819" s="39"/>
      <c r="C819" s="283" t="s">
        <v>361</v>
      </c>
      <c r="D819" s="283" t="s">
        <v>362</v>
      </c>
      <c r="E819" s="17" t="s">
        <v>190</v>
      </c>
      <c r="F819" s="284">
        <v>20.25</v>
      </c>
      <c r="G819" s="34"/>
      <c r="H819" s="39"/>
    </row>
    <row r="820" spans="1:8" s="2" customFormat="1" ht="16.899999999999999" customHeight="1">
      <c r="A820" s="34"/>
      <c r="B820" s="39"/>
      <c r="C820" s="279" t="s">
        <v>143</v>
      </c>
      <c r="D820" s="280" t="s">
        <v>144</v>
      </c>
      <c r="E820" s="281" t="s">
        <v>1</v>
      </c>
      <c r="F820" s="282">
        <v>2.96</v>
      </c>
      <c r="G820" s="34"/>
      <c r="H820" s="39"/>
    </row>
    <row r="821" spans="1:8" s="2" customFormat="1" ht="16.899999999999999" customHeight="1">
      <c r="A821" s="34"/>
      <c r="B821" s="39"/>
      <c r="C821" s="283" t="s">
        <v>143</v>
      </c>
      <c r="D821" s="283" t="s">
        <v>1260</v>
      </c>
      <c r="E821" s="17" t="s">
        <v>1</v>
      </c>
      <c r="F821" s="284">
        <v>2.96</v>
      </c>
      <c r="G821" s="34"/>
      <c r="H821" s="39"/>
    </row>
    <row r="822" spans="1:8" s="2" customFormat="1" ht="16.899999999999999" customHeight="1">
      <c r="A822" s="34"/>
      <c r="B822" s="39"/>
      <c r="C822" s="285" t="s">
        <v>2061</v>
      </c>
      <c r="D822" s="34"/>
      <c r="E822" s="34"/>
      <c r="F822" s="34"/>
      <c r="G822" s="34"/>
      <c r="H822" s="39"/>
    </row>
    <row r="823" spans="1:8" s="2" customFormat="1" ht="16.899999999999999" customHeight="1">
      <c r="A823" s="34"/>
      <c r="B823" s="39"/>
      <c r="C823" s="283" t="s">
        <v>353</v>
      </c>
      <c r="D823" s="283" t="s">
        <v>354</v>
      </c>
      <c r="E823" s="17" t="s">
        <v>190</v>
      </c>
      <c r="F823" s="284">
        <v>2.96</v>
      </c>
      <c r="G823" s="34"/>
      <c r="H823" s="39"/>
    </row>
    <row r="824" spans="1:8" s="2" customFormat="1" ht="16.899999999999999" customHeight="1">
      <c r="A824" s="34"/>
      <c r="B824" s="39"/>
      <c r="C824" s="283" t="s">
        <v>203</v>
      </c>
      <c r="D824" s="283" t="s">
        <v>204</v>
      </c>
      <c r="E824" s="17" t="s">
        <v>190</v>
      </c>
      <c r="F824" s="284">
        <v>26.74</v>
      </c>
      <c r="G824" s="34"/>
      <c r="H824" s="39"/>
    </row>
    <row r="825" spans="1:8" s="2" customFormat="1" ht="16.899999999999999" customHeight="1">
      <c r="A825" s="34"/>
      <c r="B825" s="39"/>
      <c r="C825" s="283" t="s">
        <v>216</v>
      </c>
      <c r="D825" s="283" t="s">
        <v>217</v>
      </c>
      <c r="E825" s="17" t="s">
        <v>190</v>
      </c>
      <c r="F825" s="284">
        <v>2.96</v>
      </c>
      <c r="G825" s="34"/>
      <c r="H825" s="39"/>
    </row>
    <row r="826" spans="1:8" s="2" customFormat="1" ht="16.899999999999999" customHeight="1">
      <c r="A826" s="34"/>
      <c r="B826" s="39"/>
      <c r="C826" s="279" t="s">
        <v>137</v>
      </c>
      <c r="D826" s="280" t="s">
        <v>138</v>
      </c>
      <c r="E826" s="281" t="s">
        <v>1</v>
      </c>
      <c r="F826" s="282">
        <v>5.36</v>
      </c>
      <c r="G826" s="34"/>
      <c r="H826" s="39"/>
    </row>
    <row r="827" spans="1:8" s="2" customFormat="1" ht="16.899999999999999" customHeight="1">
      <c r="A827" s="34"/>
      <c r="B827" s="39"/>
      <c r="C827" s="283" t="s">
        <v>137</v>
      </c>
      <c r="D827" s="283" t="s">
        <v>1165</v>
      </c>
      <c r="E827" s="17" t="s">
        <v>1</v>
      </c>
      <c r="F827" s="284">
        <v>5.36</v>
      </c>
      <c r="G827" s="34"/>
      <c r="H827" s="39"/>
    </row>
    <row r="828" spans="1:8" s="2" customFormat="1" ht="16.899999999999999" customHeight="1">
      <c r="A828" s="34"/>
      <c r="B828" s="39"/>
      <c r="C828" s="285" t="s">
        <v>2061</v>
      </c>
      <c r="D828" s="34"/>
      <c r="E828" s="34"/>
      <c r="F828" s="34"/>
      <c r="G828" s="34"/>
      <c r="H828" s="39"/>
    </row>
    <row r="829" spans="1:8" s="2" customFormat="1" ht="16.899999999999999" customHeight="1">
      <c r="A829" s="34"/>
      <c r="B829" s="39"/>
      <c r="C829" s="283" t="s">
        <v>211</v>
      </c>
      <c r="D829" s="283" t="s">
        <v>212</v>
      </c>
      <c r="E829" s="17" t="s">
        <v>190</v>
      </c>
      <c r="F829" s="284">
        <v>5.36</v>
      </c>
      <c r="G829" s="34"/>
      <c r="H829" s="39"/>
    </row>
    <row r="830" spans="1:8" s="2" customFormat="1" ht="16.899999999999999" customHeight="1">
      <c r="A830" s="34"/>
      <c r="B830" s="39"/>
      <c r="C830" s="283" t="s">
        <v>433</v>
      </c>
      <c r="D830" s="283" t="s">
        <v>434</v>
      </c>
      <c r="E830" s="17" t="s">
        <v>435</v>
      </c>
      <c r="F830" s="284">
        <v>1.0720000000000001</v>
      </c>
      <c r="G830" s="34"/>
      <c r="H830" s="39"/>
    </row>
    <row r="831" spans="1:8" s="2" customFormat="1" ht="16.899999999999999" customHeight="1">
      <c r="A831" s="34"/>
      <c r="B831" s="39"/>
      <c r="C831" s="283" t="s">
        <v>195</v>
      </c>
      <c r="D831" s="283" t="s">
        <v>196</v>
      </c>
      <c r="E831" s="17" t="s">
        <v>190</v>
      </c>
      <c r="F831" s="284">
        <v>5.36</v>
      </c>
      <c r="G831" s="34"/>
      <c r="H831" s="39"/>
    </row>
    <row r="832" spans="1:8" s="2" customFormat="1" ht="16.899999999999999" customHeight="1">
      <c r="A832" s="34"/>
      <c r="B832" s="39"/>
      <c r="C832" s="283" t="s">
        <v>464</v>
      </c>
      <c r="D832" s="283" t="s">
        <v>465</v>
      </c>
      <c r="E832" s="17" t="s">
        <v>435</v>
      </c>
      <c r="F832" s="284">
        <v>0.33200000000000002</v>
      </c>
      <c r="G832" s="34"/>
      <c r="H832" s="39"/>
    </row>
    <row r="833" spans="1:8" s="2" customFormat="1" ht="16.899999999999999" customHeight="1">
      <c r="A833" s="34"/>
      <c r="B833" s="39"/>
      <c r="C833" s="283" t="s">
        <v>468</v>
      </c>
      <c r="D833" s="283" t="s">
        <v>469</v>
      </c>
      <c r="E833" s="17" t="s">
        <v>435</v>
      </c>
      <c r="F833" s="284">
        <v>0.53600000000000003</v>
      </c>
      <c r="G833" s="34"/>
      <c r="H833" s="39"/>
    </row>
    <row r="834" spans="1:8" s="2" customFormat="1" ht="16.899999999999999" customHeight="1">
      <c r="A834" s="34"/>
      <c r="B834" s="39"/>
      <c r="C834" s="283" t="s">
        <v>478</v>
      </c>
      <c r="D834" s="283" t="s">
        <v>479</v>
      </c>
      <c r="E834" s="17" t="s">
        <v>243</v>
      </c>
      <c r="F834" s="284">
        <v>0.02</v>
      </c>
      <c r="G834" s="34"/>
      <c r="H834" s="39"/>
    </row>
    <row r="835" spans="1:8" s="2" customFormat="1" ht="16.899999999999999" customHeight="1">
      <c r="A835" s="34"/>
      <c r="B835" s="39"/>
      <c r="C835" s="283" t="s">
        <v>485</v>
      </c>
      <c r="D835" s="283" t="s">
        <v>486</v>
      </c>
      <c r="E835" s="17" t="s">
        <v>435</v>
      </c>
      <c r="F835" s="284">
        <v>0.53600000000000003</v>
      </c>
      <c r="G835" s="34"/>
      <c r="H835" s="39"/>
    </row>
    <row r="836" spans="1:8" s="2" customFormat="1" ht="16.899999999999999" customHeight="1">
      <c r="A836" s="34"/>
      <c r="B836" s="39"/>
      <c r="C836" s="283" t="s">
        <v>527</v>
      </c>
      <c r="D836" s="283" t="s">
        <v>528</v>
      </c>
      <c r="E836" s="17" t="s">
        <v>190</v>
      </c>
      <c r="F836" s="284">
        <v>5.36</v>
      </c>
      <c r="G836" s="34"/>
      <c r="H836" s="39"/>
    </row>
    <row r="837" spans="1:8" s="2" customFormat="1" ht="16.899999999999999" customHeight="1">
      <c r="A837" s="34"/>
      <c r="B837" s="39"/>
      <c r="C837" s="283" t="s">
        <v>542</v>
      </c>
      <c r="D837" s="283" t="s">
        <v>543</v>
      </c>
      <c r="E837" s="17" t="s">
        <v>190</v>
      </c>
      <c r="F837" s="284">
        <v>5.36</v>
      </c>
      <c r="G837" s="34"/>
      <c r="H837" s="39"/>
    </row>
    <row r="838" spans="1:8" s="2" customFormat="1" ht="16.899999999999999" customHeight="1">
      <c r="A838" s="34"/>
      <c r="B838" s="39"/>
      <c r="C838" s="283" t="s">
        <v>546</v>
      </c>
      <c r="D838" s="283" t="s">
        <v>547</v>
      </c>
      <c r="E838" s="17" t="s">
        <v>190</v>
      </c>
      <c r="F838" s="284">
        <v>5.36</v>
      </c>
      <c r="G838" s="34"/>
      <c r="H838" s="39"/>
    </row>
    <row r="839" spans="1:8" s="2" customFormat="1" ht="16.899999999999999" customHeight="1">
      <c r="A839" s="34"/>
      <c r="B839" s="39"/>
      <c r="C839" s="283" t="s">
        <v>569</v>
      </c>
      <c r="D839" s="283" t="s">
        <v>570</v>
      </c>
      <c r="E839" s="17" t="s">
        <v>190</v>
      </c>
      <c r="F839" s="284">
        <v>5.36</v>
      </c>
      <c r="G839" s="34"/>
      <c r="H839" s="39"/>
    </row>
    <row r="840" spans="1:8" s="2" customFormat="1" ht="16.899999999999999" customHeight="1">
      <c r="A840" s="34"/>
      <c r="B840" s="39"/>
      <c r="C840" s="283" t="s">
        <v>582</v>
      </c>
      <c r="D840" s="283" t="s">
        <v>583</v>
      </c>
      <c r="E840" s="17" t="s">
        <v>190</v>
      </c>
      <c r="F840" s="284">
        <v>5.36</v>
      </c>
      <c r="G840" s="34"/>
      <c r="H840" s="39"/>
    </row>
    <row r="841" spans="1:8" s="2" customFormat="1" ht="16.899999999999999" customHeight="1">
      <c r="A841" s="34"/>
      <c r="B841" s="39"/>
      <c r="C841" s="283" t="s">
        <v>646</v>
      </c>
      <c r="D841" s="283" t="s">
        <v>647</v>
      </c>
      <c r="E841" s="17" t="s">
        <v>190</v>
      </c>
      <c r="F841" s="284">
        <v>5.36</v>
      </c>
      <c r="G841" s="34"/>
      <c r="H841" s="39"/>
    </row>
    <row r="842" spans="1:8" s="2" customFormat="1" ht="22.5">
      <c r="A842" s="34"/>
      <c r="B842" s="39"/>
      <c r="C842" s="283" t="s">
        <v>650</v>
      </c>
      <c r="D842" s="283" t="s">
        <v>651</v>
      </c>
      <c r="E842" s="17" t="s">
        <v>190</v>
      </c>
      <c r="F842" s="284">
        <v>5.36</v>
      </c>
      <c r="G842" s="34"/>
      <c r="H842" s="39"/>
    </row>
    <row r="843" spans="1:8" s="2" customFormat="1" ht="16.899999999999999" customHeight="1">
      <c r="A843" s="34"/>
      <c r="B843" s="39"/>
      <c r="C843" s="283" t="s">
        <v>327</v>
      </c>
      <c r="D843" s="283" t="s">
        <v>328</v>
      </c>
      <c r="E843" s="17" t="s">
        <v>190</v>
      </c>
      <c r="F843" s="284">
        <v>29.253</v>
      </c>
      <c r="G843" s="34"/>
      <c r="H843" s="39"/>
    </row>
    <row r="844" spans="1:8" s="2" customFormat="1" ht="16.899999999999999" customHeight="1">
      <c r="A844" s="34"/>
      <c r="B844" s="39"/>
      <c r="C844" s="283" t="s">
        <v>344</v>
      </c>
      <c r="D844" s="283" t="s">
        <v>345</v>
      </c>
      <c r="E844" s="17" t="s">
        <v>190</v>
      </c>
      <c r="F844" s="284">
        <v>5.36</v>
      </c>
      <c r="G844" s="34"/>
      <c r="H844" s="39"/>
    </row>
    <row r="845" spans="1:8" s="2" customFormat="1" ht="16.899999999999999" customHeight="1">
      <c r="A845" s="34"/>
      <c r="B845" s="39"/>
      <c r="C845" s="283" t="s">
        <v>361</v>
      </c>
      <c r="D845" s="283" t="s">
        <v>362</v>
      </c>
      <c r="E845" s="17" t="s">
        <v>190</v>
      </c>
      <c r="F845" s="284">
        <v>20.25</v>
      </c>
      <c r="G845" s="34"/>
      <c r="H845" s="39"/>
    </row>
    <row r="846" spans="1:8" s="2" customFormat="1" ht="22.5">
      <c r="A846" s="34"/>
      <c r="B846" s="39"/>
      <c r="C846" s="283" t="s">
        <v>230</v>
      </c>
      <c r="D846" s="283" t="s">
        <v>231</v>
      </c>
      <c r="E846" s="17" t="s">
        <v>190</v>
      </c>
      <c r="F846" s="284">
        <v>5.36</v>
      </c>
      <c r="G846" s="34"/>
      <c r="H846" s="39"/>
    </row>
    <row r="847" spans="1:8" s="2" customFormat="1" ht="16.899999999999999" customHeight="1">
      <c r="A847" s="34"/>
      <c r="B847" s="39"/>
      <c r="C847" s="283" t="s">
        <v>233</v>
      </c>
      <c r="D847" s="283" t="s">
        <v>234</v>
      </c>
      <c r="E847" s="17" t="s">
        <v>190</v>
      </c>
      <c r="F847" s="284">
        <v>5.36</v>
      </c>
      <c r="G847" s="34"/>
      <c r="H847" s="39"/>
    </row>
    <row r="848" spans="1:8" s="2" customFormat="1" ht="22.5">
      <c r="A848" s="34"/>
      <c r="B848" s="39"/>
      <c r="C848" s="283" t="s">
        <v>492</v>
      </c>
      <c r="D848" s="283" t="s">
        <v>493</v>
      </c>
      <c r="E848" s="17" t="s">
        <v>435</v>
      </c>
      <c r="F848" s="284">
        <v>0.53600000000000003</v>
      </c>
      <c r="G848" s="34"/>
      <c r="H848" s="39"/>
    </row>
    <row r="849" spans="1:8" s="2" customFormat="1" ht="16.899999999999999" customHeight="1">
      <c r="A849" s="34"/>
      <c r="B849" s="39"/>
      <c r="C849" s="283" t="s">
        <v>495</v>
      </c>
      <c r="D849" s="283" t="s">
        <v>496</v>
      </c>
      <c r="E849" s="17" t="s">
        <v>435</v>
      </c>
      <c r="F849" s="284">
        <v>0.53600000000000003</v>
      </c>
      <c r="G849" s="34"/>
      <c r="H849" s="39"/>
    </row>
    <row r="850" spans="1:8" s="2" customFormat="1" ht="16.899999999999999" customHeight="1">
      <c r="A850" s="34"/>
      <c r="B850" s="39"/>
      <c r="C850" s="279" t="s">
        <v>149</v>
      </c>
      <c r="D850" s="280" t="s">
        <v>150</v>
      </c>
      <c r="E850" s="281" t="s">
        <v>1</v>
      </c>
      <c r="F850" s="282">
        <v>1.34</v>
      </c>
      <c r="G850" s="34"/>
      <c r="H850" s="39"/>
    </row>
    <row r="851" spans="1:8" s="2" customFormat="1" ht="16.899999999999999" customHeight="1">
      <c r="A851" s="34"/>
      <c r="B851" s="39"/>
      <c r="C851" s="283" t="s">
        <v>149</v>
      </c>
      <c r="D851" s="283" t="s">
        <v>1157</v>
      </c>
      <c r="E851" s="17" t="s">
        <v>1</v>
      </c>
      <c r="F851" s="284">
        <v>1.34</v>
      </c>
      <c r="G851" s="34"/>
      <c r="H851" s="39"/>
    </row>
    <row r="852" spans="1:8" s="2" customFormat="1" ht="16.899999999999999" customHeight="1">
      <c r="A852" s="34"/>
      <c r="B852" s="39"/>
      <c r="C852" s="285" t="s">
        <v>2061</v>
      </c>
      <c r="D852" s="34"/>
      <c r="E852" s="34"/>
      <c r="F852" s="34"/>
      <c r="G852" s="34"/>
      <c r="H852" s="39"/>
    </row>
    <row r="853" spans="1:8" s="2" customFormat="1" ht="16.899999999999999" customHeight="1">
      <c r="A853" s="34"/>
      <c r="B853" s="39"/>
      <c r="C853" s="283" t="s">
        <v>188</v>
      </c>
      <c r="D853" s="283" t="s">
        <v>189</v>
      </c>
      <c r="E853" s="17" t="s">
        <v>190</v>
      </c>
      <c r="F853" s="284">
        <v>1.34</v>
      </c>
      <c r="G853" s="34"/>
      <c r="H853" s="39"/>
    </row>
    <row r="854" spans="1:8" s="2" customFormat="1" ht="16.899999999999999" customHeight="1">
      <c r="A854" s="34"/>
      <c r="B854" s="39"/>
      <c r="C854" s="283" t="s">
        <v>332</v>
      </c>
      <c r="D854" s="283" t="s">
        <v>333</v>
      </c>
      <c r="E854" s="17" t="s">
        <v>190</v>
      </c>
      <c r="F854" s="284">
        <v>1.34</v>
      </c>
      <c r="G854" s="34"/>
      <c r="H854" s="39"/>
    </row>
    <row r="855" spans="1:8" s="2" customFormat="1" ht="16.899999999999999" customHeight="1">
      <c r="A855" s="34"/>
      <c r="B855" s="39"/>
      <c r="C855" s="279" t="s">
        <v>412</v>
      </c>
      <c r="D855" s="280" t="s">
        <v>413</v>
      </c>
      <c r="E855" s="281" t="s">
        <v>1</v>
      </c>
      <c r="F855" s="282">
        <v>1.5</v>
      </c>
      <c r="G855" s="34"/>
      <c r="H855" s="39"/>
    </row>
    <row r="856" spans="1:8" s="2" customFormat="1" ht="16.899999999999999" customHeight="1">
      <c r="A856" s="34"/>
      <c r="B856" s="39"/>
      <c r="C856" s="283" t="s">
        <v>412</v>
      </c>
      <c r="D856" s="283" t="s">
        <v>322</v>
      </c>
      <c r="E856" s="17" t="s">
        <v>1</v>
      </c>
      <c r="F856" s="284">
        <v>1.5</v>
      </c>
      <c r="G856" s="34"/>
      <c r="H856" s="39"/>
    </row>
    <row r="857" spans="1:8" s="2" customFormat="1" ht="16.899999999999999" customHeight="1">
      <c r="A857" s="34"/>
      <c r="B857" s="39"/>
      <c r="C857" s="285" t="s">
        <v>2061</v>
      </c>
      <c r="D857" s="34"/>
      <c r="E857" s="34"/>
      <c r="F857" s="34"/>
      <c r="G857" s="34"/>
      <c r="H857" s="39"/>
    </row>
    <row r="858" spans="1:8" s="2" customFormat="1" ht="16.899999999999999" customHeight="1">
      <c r="A858" s="34"/>
      <c r="B858" s="39"/>
      <c r="C858" s="283" t="s">
        <v>319</v>
      </c>
      <c r="D858" s="283" t="s">
        <v>320</v>
      </c>
      <c r="E858" s="17" t="s">
        <v>190</v>
      </c>
      <c r="F858" s="284">
        <v>1.5</v>
      </c>
      <c r="G858" s="34"/>
      <c r="H858" s="39"/>
    </row>
    <row r="859" spans="1:8" s="2" customFormat="1" ht="16.899999999999999" customHeight="1">
      <c r="A859" s="34"/>
      <c r="B859" s="39"/>
      <c r="C859" s="283" t="s">
        <v>324</v>
      </c>
      <c r="D859" s="283" t="s">
        <v>325</v>
      </c>
      <c r="E859" s="17" t="s">
        <v>190</v>
      </c>
      <c r="F859" s="284">
        <v>1.5</v>
      </c>
      <c r="G859" s="34"/>
      <c r="H859" s="39"/>
    </row>
    <row r="860" spans="1:8" s="2" customFormat="1" ht="16.899999999999999" customHeight="1">
      <c r="A860" s="34"/>
      <c r="B860" s="39"/>
      <c r="C860" s="279" t="s">
        <v>148</v>
      </c>
      <c r="D860" s="280" t="s">
        <v>148</v>
      </c>
      <c r="E860" s="281" t="s">
        <v>1</v>
      </c>
      <c r="F860" s="282">
        <v>1</v>
      </c>
      <c r="G860" s="34"/>
      <c r="H860" s="39"/>
    </row>
    <row r="861" spans="1:8" s="2" customFormat="1" ht="16.899999999999999" customHeight="1">
      <c r="A861" s="34"/>
      <c r="B861" s="39"/>
      <c r="C861" s="283" t="s">
        <v>148</v>
      </c>
      <c r="D861" s="283" t="s">
        <v>84</v>
      </c>
      <c r="E861" s="17" t="s">
        <v>1</v>
      </c>
      <c r="F861" s="284">
        <v>1</v>
      </c>
      <c r="G861" s="34"/>
      <c r="H861" s="39"/>
    </row>
    <row r="862" spans="1:8" s="2" customFormat="1" ht="16.899999999999999" customHeight="1">
      <c r="A862" s="34"/>
      <c r="B862" s="39"/>
      <c r="C862" s="285" t="s">
        <v>2061</v>
      </c>
      <c r="D862" s="34"/>
      <c r="E862" s="34"/>
      <c r="F862" s="34"/>
      <c r="G862" s="34"/>
      <c r="H862" s="39"/>
    </row>
    <row r="863" spans="1:8" s="2" customFormat="1" ht="16.899999999999999" customHeight="1">
      <c r="A863" s="34"/>
      <c r="B863" s="39"/>
      <c r="C863" s="283" t="s">
        <v>275</v>
      </c>
      <c r="D863" s="283" t="s">
        <v>276</v>
      </c>
      <c r="E863" s="17" t="s">
        <v>222</v>
      </c>
      <c r="F863" s="284">
        <v>1</v>
      </c>
      <c r="G863" s="34"/>
      <c r="H863" s="39"/>
    </row>
    <row r="864" spans="1:8" s="2" customFormat="1" ht="16.899999999999999" customHeight="1">
      <c r="A864" s="34"/>
      <c r="B864" s="39"/>
      <c r="C864" s="283" t="s">
        <v>220</v>
      </c>
      <c r="D864" s="283" t="s">
        <v>221</v>
      </c>
      <c r="E864" s="17" t="s">
        <v>222</v>
      </c>
      <c r="F864" s="284">
        <v>1</v>
      </c>
      <c r="G864" s="34"/>
      <c r="H864" s="39"/>
    </row>
    <row r="865" spans="1:8" s="2" customFormat="1" ht="16.899999999999999" customHeight="1">
      <c r="A865" s="34"/>
      <c r="B865" s="39"/>
      <c r="C865" s="283" t="s">
        <v>289</v>
      </c>
      <c r="D865" s="283" t="s">
        <v>290</v>
      </c>
      <c r="E865" s="17" t="s">
        <v>222</v>
      </c>
      <c r="F865" s="284">
        <v>1</v>
      </c>
      <c r="G865" s="34"/>
      <c r="H865" s="39"/>
    </row>
    <row r="866" spans="1:8" s="2" customFormat="1" ht="16.899999999999999" customHeight="1">
      <c r="A866" s="34"/>
      <c r="B866" s="39"/>
      <c r="C866" s="283" t="s">
        <v>297</v>
      </c>
      <c r="D866" s="283" t="s">
        <v>298</v>
      </c>
      <c r="E866" s="17" t="s">
        <v>222</v>
      </c>
      <c r="F866" s="284">
        <v>1</v>
      </c>
      <c r="G866" s="34"/>
      <c r="H866" s="39"/>
    </row>
    <row r="867" spans="1:8" s="2" customFormat="1" ht="16.899999999999999" customHeight="1">
      <c r="A867" s="34"/>
      <c r="B867" s="39"/>
      <c r="C867" s="283" t="s">
        <v>305</v>
      </c>
      <c r="D867" s="283" t="s">
        <v>306</v>
      </c>
      <c r="E867" s="17" t="s">
        <v>222</v>
      </c>
      <c r="F867" s="284">
        <v>1</v>
      </c>
      <c r="G867" s="34"/>
      <c r="H867" s="39"/>
    </row>
    <row r="868" spans="1:8" s="2" customFormat="1" ht="16.899999999999999" customHeight="1">
      <c r="A868" s="34"/>
      <c r="B868" s="39"/>
      <c r="C868" s="283" t="s">
        <v>309</v>
      </c>
      <c r="D868" s="283" t="s">
        <v>310</v>
      </c>
      <c r="E868" s="17" t="s">
        <v>222</v>
      </c>
      <c r="F868" s="284">
        <v>1</v>
      </c>
      <c r="G868" s="34"/>
      <c r="H868" s="39"/>
    </row>
    <row r="869" spans="1:8" s="2" customFormat="1" ht="16.899999999999999" customHeight="1">
      <c r="A869" s="34"/>
      <c r="B869" s="39"/>
      <c r="C869" s="283" t="s">
        <v>236</v>
      </c>
      <c r="D869" s="283" t="s">
        <v>237</v>
      </c>
      <c r="E869" s="17" t="s">
        <v>190</v>
      </c>
      <c r="F869" s="284">
        <v>1.6</v>
      </c>
      <c r="G869" s="34"/>
      <c r="H869" s="39"/>
    </row>
    <row r="870" spans="1:8" s="2" customFormat="1" ht="16.899999999999999" customHeight="1">
      <c r="A870" s="34"/>
      <c r="B870" s="39"/>
      <c r="C870" s="283" t="s">
        <v>283</v>
      </c>
      <c r="D870" s="283" t="s">
        <v>284</v>
      </c>
      <c r="E870" s="17" t="s">
        <v>285</v>
      </c>
      <c r="F870" s="284">
        <v>0.03</v>
      </c>
      <c r="G870" s="34"/>
      <c r="H870" s="39"/>
    </row>
    <row r="871" spans="1:8" s="2" customFormat="1" ht="16.899999999999999" customHeight="1">
      <c r="A871" s="34"/>
      <c r="B871" s="39"/>
      <c r="C871" s="283" t="s">
        <v>278</v>
      </c>
      <c r="D871" s="283" t="s">
        <v>279</v>
      </c>
      <c r="E871" s="17" t="s">
        <v>222</v>
      </c>
      <c r="F871" s="284">
        <v>1</v>
      </c>
      <c r="G871" s="34"/>
      <c r="H871" s="39"/>
    </row>
    <row r="872" spans="1:8" s="2" customFormat="1" ht="16.899999999999999" customHeight="1">
      <c r="A872" s="34"/>
      <c r="B872" s="39"/>
      <c r="C872" s="279" t="s">
        <v>418</v>
      </c>
      <c r="D872" s="280" t="s">
        <v>419</v>
      </c>
      <c r="E872" s="281" t="s">
        <v>1</v>
      </c>
      <c r="F872" s="282">
        <v>1.0720000000000001</v>
      </c>
      <c r="G872" s="34"/>
      <c r="H872" s="39"/>
    </row>
    <row r="873" spans="1:8" s="2" customFormat="1" ht="16.899999999999999" customHeight="1">
      <c r="A873" s="34"/>
      <c r="B873" s="39"/>
      <c r="C873" s="283" t="s">
        <v>418</v>
      </c>
      <c r="D873" s="283" t="s">
        <v>437</v>
      </c>
      <c r="E873" s="17" t="s">
        <v>1</v>
      </c>
      <c r="F873" s="284">
        <v>1.0720000000000001</v>
      </c>
      <c r="G873" s="34"/>
      <c r="H873" s="39"/>
    </row>
    <row r="874" spans="1:8" s="2" customFormat="1" ht="16.899999999999999" customHeight="1">
      <c r="A874" s="34"/>
      <c r="B874" s="39"/>
      <c r="C874" s="285" t="s">
        <v>2061</v>
      </c>
      <c r="D874" s="34"/>
      <c r="E874" s="34"/>
      <c r="F874" s="34"/>
      <c r="G874" s="34"/>
      <c r="H874" s="39"/>
    </row>
    <row r="875" spans="1:8" s="2" customFormat="1" ht="16.899999999999999" customHeight="1">
      <c r="A875" s="34"/>
      <c r="B875" s="39"/>
      <c r="C875" s="283" t="s">
        <v>433</v>
      </c>
      <c r="D875" s="283" t="s">
        <v>434</v>
      </c>
      <c r="E875" s="17" t="s">
        <v>435</v>
      </c>
      <c r="F875" s="284">
        <v>1.0720000000000001</v>
      </c>
      <c r="G875" s="34"/>
      <c r="H875" s="39"/>
    </row>
    <row r="876" spans="1:8" s="2" customFormat="1" ht="22.5">
      <c r="A876" s="34"/>
      <c r="B876" s="39"/>
      <c r="C876" s="283" t="s">
        <v>438</v>
      </c>
      <c r="D876" s="283" t="s">
        <v>439</v>
      </c>
      <c r="E876" s="17" t="s">
        <v>435</v>
      </c>
      <c r="F876" s="284">
        <v>1.0720000000000001</v>
      </c>
      <c r="G876" s="34"/>
      <c r="H876" s="39"/>
    </row>
    <row r="877" spans="1:8" s="2" customFormat="1" ht="22.5">
      <c r="A877" s="34"/>
      <c r="B877" s="39"/>
      <c r="C877" s="283" t="s">
        <v>441</v>
      </c>
      <c r="D877" s="283" t="s">
        <v>442</v>
      </c>
      <c r="E877" s="17" t="s">
        <v>435</v>
      </c>
      <c r="F877" s="284">
        <v>1.0720000000000001</v>
      </c>
      <c r="G877" s="34"/>
      <c r="H877" s="39"/>
    </row>
    <row r="878" spans="1:8" s="2" customFormat="1" ht="22.5">
      <c r="A878" s="34"/>
      <c r="B878" s="39"/>
      <c r="C878" s="283" t="s">
        <v>444</v>
      </c>
      <c r="D878" s="283" t="s">
        <v>445</v>
      </c>
      <c r="E878" s="17" t="s">
        <v>435</v>
      </c>
      <c r="F878" s="284">
        <v>1.0720000000000001</v>
      </c>
      <c r="G878" s="34"/>
      <c r="H878" s="39"/>
    </row>
    <row r="879" spans="1:8" s="2" customFormat="1" ht="16.899999999999999" customHeight="1">
      <c r="A879" s="34"/>
      <c r="B879" s="39"/>
      <c r="C879" s="283" t="s">
        <v>447</v>
      </c>
      <c r="D879" s="283" t="s">
        <v>448</v>
      </c>
      <c r="E879" s="17" t="s">
        <v>243</v>
      </c>
      <c r="F879" s="284">
        <v>1.7150000000000001</v>
      </c>
      <c r="G879" s="34"/>
      <c r="H879" s="39"/>
    </row>
    <row r="880" spans="1:8" s="2" customFormat="1" ht="16.899999999999999" customHeight="1">
      <c r="A880" s="34"/>
      <c r="B880" s="39"/>
      <c r="C880" s="283" t="s">
        <v>451</v>
      </c>
      <c r="D880" s="283" t="s">
        <v>452</v>
      </c>
      <c r="E880" s="17" t="s">
        <v>435</v>
      </c>
      <c r="F880" s="284">
        <v>1.0720000000000001</v>
      </c>
      <c r="G880" s="34"/>
      <c r="H880" s="39"/>
    </row>
    <row r="881" spans="1:8" s="2" customFormat="1" ht="26.45" customHeight="1">
      <c r="A881" s="34"/>
      <c r="B881" s="39"/>
      <c r="C881" s="278" t="s">
        <v>2090</v>
      </c>
      <c r="D881" s="278" t="s">
        <v>118</v>
      </c>
      <c r="E881" s="34"/>
      <c r="F881" s="34"/>
      <c r="G881" s="34"/>
      <c r="H881" s="39"/>
    </row>
    <row r="882" spans="1:8" s="2" customFormat="1" ht="16.899999999999999" customHeight="1">
      <c r="A882" s="34"/>
      <c r="B882" s="39"/>
      <c r="C882" s="279" t="s">
        <v>140</v>
      </c>
      <c r="D882" s="280" t="s">
        <v>140</v>
      </c>
      <c r="E882" s="281" t="s">
        <v>1</v>
      </c>
      <c r="F882" s="282">
        <v>13.9</v>
      </c>
      <c r="G882" s="34"/>
      <c r="H882" s="39"/>
    </row>
    <row r="883" spans="1:8" s="2" customFormat="1" ht="16.899999999999999" customHeight="1">
      <c r="A883" s="34"/>
      <c r="B883" s="39"/>
      <c r="C883" s="283" t="s">
        <v>140</v>
      </c>
      <c r="D883" s="283" t="s">
        <v>330</v>
      </c>
      <c r="E883" s="17" t="s">
        <v>1</v>
      </c>
      <c r="F883" s="284">
        <v>13.9</v>
      </c>
      <c r="G883" s="34"/>
      <c r="H883" s="39"/>
    </row>
    <row r="884" spans="1:8" s="2" customFormat="1" ht="16.899999999999999" customHeight="1">
      <c r="A884" s="34"/>
      <c r="B884" s="39"/>
      <c r="C884" s="285" t="s">
        <v>2061</v>
      </c>
      <c r="D884" s="34"/>
      <c r="E884" s="34"/>
      <c r="F884" s="34"/>
      <c r="G884" s="34"/>
      <c r="H884" s="39"/>
    </row>
    <row r="885" spans="1:8" s="2" customFormat="1" ht="16.899999999999999" customHeight="1">
      <c r="A885" s="34"/>
      <c r="B885" s="39"/>
      <c r="C885" s="283" t="s">
        <v>361</v>
      </c>
      <c r="D885" s="283" t="s">
        <v>362</v>
      </c>
      <c r="E885" s="17" t="s">
        <v>190</v>
      </c>
      <c r="F885" s="284">
        <v>13.9</v>
      </c>
      <c r="G885" s="34"/>
      <c r="H885" s="39"/>
    </row>
    <row r="886" spans="1:8" s="2" customFormat="1" ht="22.5">
      <c r="A886" s="34"/>
      <c r="B886" s="39"/>
      <c r="C886" s="283" t="s">
        <v>365</v>
      </c>
      <c r="D886" s="283" t="s">
        <v>366</v>
      </c>
      <c r="E886" s="17" t="s">
        <v>190</v>
      </c>
      <c r="F886" s="284">
        <v>13.9</v>
      </c>
      <c r="G886" s="34"/>
      <c r="H886" s="39"/>
    </row>
    <row r="887" spans="1:8" s="2" customFormat="1" ht="16.899999999999999" customHeight="1">
      <c r="A887" s="34"/>
      <c r="B887" s="39"/>
      <c r="C887" s="279" t="s">
        <v>272</v>
      </c>
      <c r="D887" s="280" t="s">
        <v>2064</v>
      </c>
      <c r="E887" s="281" t="s">
        <v>1</v>
      </c>
      <c r="F887" s="282">
        <v>30.4</v>
      </c>
      <c r="G887" s="34"/>
      <c r="H887" s="39"/>
    </row>
    <row r="888" spans="1:8" s="2" customFormat="1" ht="16.899999999999999" customHeight="1">
      <c r="A888" s="34"/>
      <c r="B888" s="39"/>
      <c r="C888" s="283" t="s">
        <v>272</v>
      </c>
      <c r="D888" s="283" t="s">
        <v>273</v>
      </c>
      <c r="E888" s="17" t="s">
        <v>1</v>
      </c>
      <c r="F888" s="284">
        <v>30.4</v>
      </c>
      <c r="G888" s="34"/>
      <c r="H888" s="39"/>
    </row>
    <row r="889" spans="1:8" s="2" customFormat="1" ht="16.899999999999999" customHeight="1">
      <c r="A889" s="34"/>
      <c r="B889" s="39"/>
      <c r="C889" s="279" t="s">
        <v>146</v>
      </c>
      <c r="D889" s="280" t="s">
        <v>1</v>
      </c>
      <c r="E889" s="281" t="s">
        <v>1</v>
      </c>
      <c r="F889" s="282">
        <v>8.5399999999999991</v>
      </c>
      <c r="G889" s="34"/>
      <c r="H889" s="39"/>
    </row>
    <row r="890" spans="1:8" s="2" customFormat="1" ht="16.899999999999999" customHeight="1">
      <c r="A890" s="34"/>
      <c r="B890" s="39"/>
      <c r="C890" s="283" t="s">
        <v>146</v>
      </c>
      <c r="D890" s="283" t="s">
        <v>1479</v>
      </c>
      <c r="E890" s="17" t="s">
        <v>1</v>
      </c>
      <c r="F890" s="284">
        <v>8.5399999999999991</v>
      </c>
      <c r="G890" s="34"/>
      <c r="H890" s="39"/>
    </row>
    <row r="891" spans="1:8" s="2" customFormat="1" ht="16.899999999999999" customHeight="1">
      <c r="A891" s="34"/>
      <c r="B891" s="39"/>
      <c r="C891" s="285" t="s">
        <v>2061</v>
      </c>
      <c r="D891" s="34"/>
      <c r="E891" s="34"/>
      <c r="F891" s="34"/>
      <c r="G891" s="34"/>
      <c r="H891" s="39"/>
    </row>
    <row r="892" spans="1:8" s="2" customFormat="1" ht="16.899999999999999" customHeight="1">
      <c r="A892" s="34"/>
      <c r="B892" s="39"/>
      <c r="C892" s="283" t="s">
        <v>203</v>
      </c>
      <c r="D892" s="283" t="s">
        <v>204</v>
      </c>
      <c r="E892" s="17" t="s">
        <v>190</v>
      </c>
      <c r="F892" s="284">
        <v>8.5399999999999991</v>
      </c>
      <c r="G892" s="34"/>
      <c r="H892" s="39"/>
    </row>
    <row r="893" spans="1:8" s="2" customFormat="1" ht="16.899999999999999" customHeight="1">
      <c r="A893" s="34"/>
      <c r="B893" s="39"/>
      <c r="C893" s="283" t="s">
        <v>327</v>
      </c>
      <c r="D893" s="283" t="s">
        <v>328</v>
      </c>
      <c r="E893" s="17" t="s">
        <v>190</v>
      </c>
      <c r="F893" s="284">
        <v>13.9</v>
      </c>
      <c r="G893" s="34"/>
      <c r="H893" s="39"/>
    </row>
    <row r="894" spans="1:8" s="2" customFormat="1" ht="16.899999999999999" customHeight="1">
      <c r="A894" s="34"/>
      <c r="B894" s="39"/>
      <c r="C894" s="283" t="s">
        <v>361</v>
      </c>
      <c r="D894" s="283" t="s">
        <v>362</v>
      </c>
      <c r="E894" s="17" t="s">
        <v>190</v>
      </c>
      <c r="F894" s="284">
        <v>13.9</v>
      </c>
      <c r="G894" s="34"/>
      <c r="H894" s="39"/>
    </row>
    <row r="895" spans="1:8" s="2" customFormat="1" ht="16.899999999999999" customHeight="1">
      <c r="A895" s="34"/>
      <c r="B895" s="39"/>
      <c r="C895" s="279" t="s">
        <v>143</v>
      </c>
      <c r="D895" s="280" t="s">
        <v>144</v>
      </c>
      <c r="E895" s="281" t="s">
        <v>1</v>
      </c>
      <c r="F895" s="282">
        <v>1.36</v>
      </c>
      <c r="G895" s="34"/>
      <c r="H895" s="39"/>
    </row>
    <row r="896" spans="1:8" s="2" customFormat="1" ht="16.899999999999999" customHeight="1">
      <c r="A896" s="34"/>
      <c r="B896" s="39"/>
      <c r="C896" s="283" t="s">
        <v>143</v>
      </c>
      <c r="D896" s="283" t="s">
        <v>1514</v>
      </c>
      <c r="E896" s="17" t="s">
        <v>1</v>
      </c>
      <c r="F896" s="284">
        <v>1.36</v>
      </c>
      <c r="G896" s="34"/>
      <c r="H896" s="39"/>
    </row>
    <row r="897" spans="1:8" s="2" customFormat="1" ht="16.899999999999999" customHeight="1">
      <c r="A897" s="34"/>
      <c r="B897" s="39"/>
      <c r="C897" s="285" t="s">
        <v>2061</v>
      </c>
      <c r="D897" s="34"/>
      <c r="E897" s="34"/>
      <c r="F897" s="34"/>
      <c r="G897" s="34"/>
      <c r="H897" s="39"/>
    </row>
    <row r="898" spans="1:8" s="2" customFormat="1" ht="16.899999999999999" customHeight="1">
      <c r="A898" s="34"/>
      <c r="B898" s="39"/>
      <c r="C898" s="283" t="s">
        <v>353</v>
      </c>
      <c r="D898" s="283" t="s">
        <v>354</v>
      </c>
      <c r="E898" s="17" t="s">
        <v>190</v>
      </c>
      <c r="F898" s="284">
        <v>21.16</v>
      </c>
      <c r="G898" s="34"/>
      <c r="H898" s="39"/>
    </row>
    <row r="899" spans="1:8" s="2" customFormat="1" ht="16.899999999999999" customHeight="1">
      <c r="A899" s="34"/>
      <c r="B899" s="39"/>
      <c r="C899" s="283" t="s">
        <v>203</v>
      </c>
      <c r="D899" s="283" t="s">
        <v>204</v>
      </c>
      <c r="E899" s="17" t="s">
        <v>190</v>
      </c>
      <c r="F899" s="284">
        <v>8.5399999999999991</v>
      </c>
      <c r="G899" s="34"/>
      <c r="H899" s="39"/>
    </row>
    <row r="900" spans="1:8" s="2" customFormat="1" ht="16.899999999999999" customHeight="1">
      <c r="A900" s="34"/>
      <c r="B900" s="39"/>
      <c r="C900" s="283" t="s">
        <v>216</v>
      </c>
      <c r="D900" s="283" t="s">
        <v>217</v>
      </c>
      <c r="E900" s="17" t="s">
        <v>190</v>
      </c>
      <c r="F900" s="284">
        <v>19.559999999999999</v>
      </c>
      <c r="G900" s="34"/>
      <c r="H900" s="39"/>
    </row>
    <row r="901" spans="1:8" s="2" customFormat="1" ht="16.899999999999999" customHeight="1">
      <c r="A901" s="34"/>
      <c r="B901" s="39"/>
      <c r="C901" s="279" t="s">
        <v>137</v>
      </c>
      <c r="D901" s="280" t="s">
        <v>138</v>
      </c>
      <c r="E901" s="281" t="s">
        <v>1</v>
      </c>
      <c r="F901" s="282">
        <v>5.36</v>
      </c>
      <c r="G901" s="34"/>
      <c r="H901" s="39"/>
    </row>
    <row r="902" spans="1:8" s="2" customFormat="1" ht="16.899999999999999" customHeight="1">
      <c r="A902" s="34"/>
      <c r="B902" s="39"/>
      <c r="C902" s="283" t="s">
        <v>137</v>
      </c>
      <c r="D902" s="283" t="s">
        <v>1165</v>
      </c>
      <c r="E902" s="17" t="s">
        <v>1</v>
      </c>
      <c r="F902" s="284">
        <v>5.36</v>
      </c>
      <c r="G902" s="34"/>
      <c r="H902" s="39"/>
    </row>
    <row r="903" spans="1:8" s="2" customFormat="1" ht="16.899999999999999" customHeight="1">
      <c r="A903" s="34"/>
      <c r="B903" s="39"/>
      <c r="C903" s="285" t="s">
        <v>2061</v>
      </c>
      <c r="D903" s="34"/>
      <c r="E903" s="34"/>
      <c r="F903" s="34"/>
      <c r="G903" s="34"/>
      <c r="H903" s="39"/>
    </row>
    <row r="904" spans="1:8" s="2" customFormat="1" ht="16.899999999999999" customHeight="1">
      <c r="A904" s="34"/>
      <c r="B904" s="39"/>
      <c r="C904" s="283" t="s">
        <v>211</v>
      </c>
      <c r="D904" s="283" t="s">
        <v>212</v>
      </c>
      <c r="E904" s="17" t="s">
        <v>190</v>
      </c>
      <c r="F904" s="284">
        <v>5.36</v>
      </c>
      <c r="G904" s="34"/>
      <c r="H904" s="39"/>
    </row>
    <row r="905" spans="1:8" s="2" customFormat="1" ht="16.899999999999999" customHeight="1">
      <c r="A905" s="34"/>
      <c r="B905" s="39"/>
      <c r="C905" s="283" t="s">
        <v>195</v>
      </c>
      <c r="D905" s="283" t="s">
        <v>196</v>
      </c>
      <c r="E905" s="17" t="s">
        <v>190</v>
      </c>
      <c r="F905" s="284">
        <v>5.36</v>
      </c>
      <c r="G905" s="34"/>
      <c r="H905" s="39"/>
    </row>
    <row r="906" spans="1:8" s="2" customFormat="1" ht="16.899999999999999" customHeight="1">
      <c r="A906" s="34"/>
      <c r="B906" s="39"/>
      <c r="C906" s="283" t="s">
        <v>327</v>
      </c>
      <c r="D906" s="283" t="s">
        <v>328</v>
      </c>
      <c r="E906" s="17" t="s">
        <v>190</v>
      </c>
      <c r="F906" s="284">
        <v>13.9</v>
      </c>
      <c r="G906" s="34"/>
      <c r="H906" s="39"/>
    </row>
    <row r="907" spans="1:8" s="2" customFormat="1" ht="16.899999999999999" customHeight="1">
      <c r="A907" s="34"/>
      <c r="B907" s="39"/>
      <c r="C907" s="283" t="s">
        <v>344</v>
      </c>
      <c r="D907" s="283" t="s">
        <v>345</v>
      </c>
      <c r="E907" s="17" t="s">
        <v>190</v>
      </c>
      <c r="F907" s="284">
        <v>5.36</v>
      </c>
      <c r="G907" s="34"/>
      <c r="H907" s="39"/>
    </row>
    <row r="908" spans="1:8" s="2" customFormat="1" ht="16.899999999999999" customHeight="1">
      <c r="A908" s="34"/>
      <c r="B908" s="39"/>
      <c r="C908" s="283" t="s">
        <v>361</v>
      </c>
      <c r="D908" s="283" t="s">
        <v>362</v>
      </c>
      <c r="E908" s="17" t="s">
        <v>190</v>
      </c>
      <c r="F908" s="284">
        <v>13.9</v>
      </c>
      <c r="G908" s="34"/>
      <c r="H908" s="39"/>
    </row>
    <row r="909" spans="1:8" s="2" customFormat="1" ht="22.5">
      <c r="A909" s="34"/>
      <c r="B909" s="39"/>
      <c r="C909" s="283" t="s">
        <v>230</v>
      </c>
      <c r="D909" s="283" t="s">
        <v>231</v>
      </c>
      <c r="E909" s="17" t="s">
        <v>190</v>
      </c>
      <c r="F909" s="284">
        <v>5.36</v>
      </c>
      <c r="G909" s="34"/>
      <c r="H909" s="39"/>
    </row>
    <row r="910" spans="1:8" s="2" customFormat="1" ht="16.899999999999999" customHeight="1">
      <c r="A910" s="34"/>
      <c r="B910" s="39"/>
      <c r="C910" s="283" t="s">
        <v>233</v>
      </c>
      <c r="D910" s="283" t="s">
        <v>234</v>
      </c>
      <c r="E910" s="17" t="s">
        <v>190</v>
      </c>
      <c r="F910" s="284">
        <v>5.36</v>
      </c>
      <c r="G910" s="34"/>
      <c r="H910" s="39"/>
    </row>
    <row r="911" spans="1:8" s="2" customFormat="1" ht="16.899999999999999" customHeight="1">
      <c r="A911" s="34"/>
      <c r="B911" s="39"/>
      <c r="C911" s="279" t="s">
        <v>149</v>
      </c>
      <c r="D911" s="280" t="s">
        <v>150</v>
      </c>
      <c r="E911" s="281" t="s">
        <v>1</v>
      </c>
      <c r="F911" s="282">
        <v>1.34</v>
      </c>
      <c r="G911" s="34"/>
      <c r="H911" s="39"/>
    </row>
    <row r="912" spans="1:8" s="2" customFormat="1" ht="16.899999999999999" customHeight="1">
      <c r="A912" s="34"/>
      <c r="B912" s="39"/>
      <c r="C912" s="283" t="s">
        <v>149</v>
      </c>
      <c r="D912" s="283" t="s">
        <v>1157</v>
      </c>
      <c r="E912" s="17" t="s">
        <v>1</v>
      </c>
      <c r="F912" s="284">
        <v>1.34</v>
      </c>
      <c r="G912" s="34"/>
      <c r="H912" s="39"/>
    </row>
    <row r="913" spans="1:8" s="2" customFormat="1" ht="16.899999999999999" customHeight="1">
      <c r="A913" s="34"/>
      <c r="B913" s="39"/>
      <c r="C913" s="285" t="s">
        <v>2061</v>
      </c>
      <c r="D913" s="34"/>
      <c r="E913" s="34"/>
      <c r="F913" s="34"/>
      <c r="G913" s="34"/>
      <c r="H913" s="39"/>
    </row>
    <row r="914" spans="1:8" s="2" customFormat="1" ht="16.899999999999999" customHeight="1">
      <c r="A914" s="34"/>
      <c r="B914" s="39"/>
      <c r="C914" s="283" t="s">
        <v>188</v>
      </c>
      <c r="D914" s="283" t="s">
        <v>189</v>
      </c>
      <c r="E914" s="17" t="s">
        <v>190</v>
      </c>
      <c r="F914" s="284">
        <v>1.34</v>
      </c>
      <c r="G914" s="34"/>
      <c r="H914" s="39"/>
    </row>
    <row r="915" spans="1:8" s="2" customFormat="1" ht="16.899999999999999" customHeight="1">
      <c r="A915" s="34"/>
      <c r="B915" s="39"/>
      <c r="C915" s="283" t="s">
        <v>332</v>
      </c>
      <c r="D915" s="283" t="s">
        <v>333</v>
      </c>
      <c r="E915" s="17" t="s">
        <v>190</v>
      </c>
      <c r="F915" s="284">
        <v>1.34</v>
      </c>
      <c r="G915" s="34"/>
      <c r="H915" s="39"/>
    </row>
    <row r="916" spans="1:8" s="2" customFormat="1" ht="16.899999999999999" customHeight="1">
      <c r="A916" s="34"/>
      <c r="B916" s="39"/>
      <c r="C916" s="279" t="s">
        <v>148</v>
      </c>
      <c r="D916" s="280" t="s">
        <v>148</v>
      </c>
      <c r="E916" s="281" t="s">
        <v>1</v>
      </c>
      <c r="F916" s="282">
        <v>1</v>
      </c>
      <c r="G916" s="34"/>
      <c r="H916" s="39"/>
    </row>
    <row r="917" spans="1:8" s="2" customFormat="1" ht="16.899999999999999" customHeight="1">
      <c r="A917" s="34"/>
      <c r="B917" s="39"/>
      <c r="C917" s="283" t="s">
        <v>148</v>
      </c>
      <c r="D917" s="283" t="s">
        <v>84</v>
      </c>
      <c r="E917" s="17" t="s">
        <v>1</v>
      </c>
      <c r="F917" s="284">
        <v>1</v>
      </c>
      <c r="G917" s="34"/>
      <c r="H917" s="39"/>
    </row>
    <row r="918" spans="1:8" s="2" customFormat="1" ht="16.899999999999999" customHeight="1">
      <c r="A918" s="34"/>
      <c r="B918" s="39"/>
      <c r="C918" s="285" t="s">
        <v>2061</v>
      </c>
      <c r="D918" s="34"/>
      <c r="E918" s="34"/>
      <c r="F918" s="34"/>
      <c r="G918" s="34"/>
      <c r="H918" s="39"/>
    </row>
    <row r="919" spans="1:8" s="2" customFormat="1" ht="16.899999999999999" customHeight="1">
      <c r="A919" s="34"/>
      <c r="B919" s="39"/>
      <c r="C919" s="283" t="s">
        <v>275</v>
      </c>
      <c r="D919" s="283" t="s">
        <v>276</v>
      </c>
      <c r="E919" s="17" t="s">
        <v>222</v>
      </c>
      <c r="F919" s="284">
        <v>1</v>
      </c>
      <c r="G919" s="34"/>
      <c r="H919" s="39"/>
    </row>
    <row r="920" spans="1:8" s="2" customFormat="1" ht="16.899999999999999" customHeight="1">
      <c r="A920" s="34"/>
      <c r="B920" s="39"/>
      <c r="C920" s="283" t="s">
        <v>289</v>
      </c>
      <c r="D920" s="283" t="s">
        <v>290</v>
      </c>
      <c r="E920" s="17" t="s">
        <v>222</v>
      </c>
      <c r="F920" s="284">
        <v>1</v>
      </c>
      <c r="G920" s="34"/>
      <c r="H920" s="39"/>
    </row>
    <row r="921" spans="1:8" s="2" customFormat="1" ht="16.899999999999999" customHeight="1">
      <c r="A921" s="34"/>
      <c r="B921" s="39"/>
      <c r="C921" s="283" t="s">
        <v>297</v>
      </c>
      <c r="D921" s="283" t="s">
        <v>298</v>
      </c>
      <c r="E921" s="17" t="s">
        <v>222</v>
      </c>
      <c r="F921" s="284">
        <v>1</v>
      </c>
      <c r="G921" s="34"/>
      <c r="H921" s="39"/>
    </row>
    <row r="922" spans="1:8" s="2" customFormat="1" ht="16.899999999999999" customHeight="1">
      <c r="A922" s="34"/>
      <c r="B922" s="39"/>
      <c r="C922" s="283" t="s">
        <v>305</v>
      </c>
      <c r="D922" s="283" t="s">
        <v>306</v>
      </c>
      <c r="E922" s="17" t="s">
        <v>222</v>
      </c>
      <c r="F922" s="284">
        <v>1</v>
      </c>
      <c r="G922" s="34"/>
      <c r="H922" s="39"/>
    </row>
    <row r="923" spans="1:8" s="2" customFormat="1" ht="16.899999999999999" customHeight="1">
      <c r="A923" s="34"/>
      <c r="B923" s="39"/>
      <c r="C923" s="283" t="s">
        <v>309</v>
      </c>
      <c r="D923" s="283" t="s">
        <v>310</v>
      </c>
      <c r="E923" s="17" t="s">
        <v>222</v>
      </c>
      <c r="F923" s="284">
        <v>1</v>
      </c>
      <c r="G923" s="34"/>
      <c r="H923" s="39"/>
    </row>
    <row r="924" spans="1:8" s="2" customFormat="1" ht="16.899999999999999" customHeight="1">
      <c r="A924" s="34"/>
      <c r="B924" s="39"/>
      <c r="C924" s="283" t="s">
        <v>236</v>
      </c>
      <c r="D924" s="283" t="s">
        <v>237</v>
      </c>
      <c r="E924" s="17" t="s">
        <v>190</v>
      </c>
      <c r="F924" s="284">
        <v>1</v>
      </c>
      <c r="G924" s="34"/>
      <c r="H924" s="39"/>
    </row>
    <row r="925" spans="1:8" s="2" customFormat="1" ht="16.899999999999999" customHeight="1">
      <c r="A925" s="34"/>
      <c r="B925" s="39"/>
      <c r="C925" s="283" t="s">
        <v>283</v>
      </c>
      <c r="D925" s="283" t="s">
        <v>284</v>
      </c>
      <c r="E925" s="17" t="s">
        <v>285</v>
      </c>
      <c r="F925" s="284">
        <v>0.03</v>
      </c>
      <c r="G925" s="34"/>
      <c r="H925" s="39"/>
    </row>
    <row r="926" spans="1:8" s="2" customFormat="1" ht="16.899999999999999" customHeight="1">
      <c r="A926" s="34"/>
      <c r="B926" s="39"/>
      <c r="C926" s="283" t="s">
        <v>278</v>
      </c>
      <c r="D926" s="283" t="s">
        <v>279</v>
      </c>
      <c r="E926" s="17" t="s">
        <v>222</v>
      </c>
      <c r="F926" s="284">
        <v>1</v>
      </c>
      <c r="G926" s="34"/>
      <c r="H926" s="39"/>
    </row>
    <row r="927" spans="1:8" s="2" customFormat="1" ht="26.45" customHeight="1">
      <c r="A927" s="34"/>
      <c r="B927" s="39"/>
      <c r="C927" s="278" t="s">
        <v>2091</v>
      </c>
      <c r="D927" s="278" t="s">
        <v>121</v>
      </c>
      <c r="E927" s="34"/>
      <c r="F927" s="34"/>
      <c r="G927" s="34"/>
      <c r="H927" s="39"/>
    </row>
    <row r="928" spans="1:8" s="2" customFormat="1" ht="16.899999999999999" customHeight="1">
      <c r="A928" s="34"/>
      <c r="B928" s="39"/>
      <c r="C928" s="279" t="s">
        <v>1143</v>
      </c>
      <c r="D928" s="280" t="s">
        <v>1144</v>
      </c>
      <c r="E928" s="281" t="s">
        <v>1</v>
      </c>
      <c r="F928" s="282">
        <v>8.6999999999999993</v>
      </c>
      <c r="G928" s="34"/>
      <c r="H928" s="39"/>
    </row>
    <row r="929" spans="1:8" s="2" customFormat="1" ht="16.899999999999999" customHeight="1">
      <c r="A929" s="34"/>
      <c r="B929" s="39"/>
      <c r="C929" s="283" t="s">
        <v>1143</v>
      </c>
      <c r="D929" s="283" t="s">
        <v>1638</v>
      </c>
      <c r="E929" s="17" t="s">
        <v>1</v>
      </c>
      <c r="F929" s="284">
        <v>8.6999999999999993</v>
      </c>
      <c r="G929" s="34"/>
      <c r="H929" s="39"/>
    </row>
    <row r="930" spans="1:8" s="2" customFormat="1" ht="16.899999999999999" customHeight="1">
      <c r="A930" s="34"/>
      <c r="B930" s="39"/>
      <c r="C930" s="285" t="s">
        <v>2061</v>
      </c>
      <c r="D930" s="34"/>
      <c r="E930" s="34"/>
      <c r="F930" s="34"/>
      <c r="G930" s="34"/>
      <c r="H930" s="39"/>
    </row>
    <row r="931" spans="1:8" s="2" customFormat="1" ht="16.899999999999999" customHeight="1">
      <c r="A931" s="34"/>
      <c r="B931" s="39"/>
      <c r="C931" s="283" t="s">
        <v>1263</v>
      </c>
      <c r="D931" s="283" t="s">
        <v>1264</v>
      </c>
      <c r="E931" s="17" t="s">
        <v>190</v>
      </c>
      <c r="F931" s="284">
        <v>8.6999999999999993</v>
      </c>
      <c r="G931" s="34"/>
      <c r="H931" s="39"/>
    </row>
    <row r="932" spans="1:8" s="2" customFormat="1" ht="16.899999999999999" customHeight="1">
      <c r="A932" s="34"/>
      <c r="B932" s="39"/>
      <c r="C932" s="283" t="s">
        <v>1250</v>
      </c>
      <c r="D932" s="283" t="s">
        <v>1251</v>
      </c>
      <c r="E932" s="17" t="s">
        <v>190</v>
      </c>
      <c r="F932" s="284">
        <v>8.6999999999999993</v>
      </c>
      <c r="G932" s="34"/>
      <c r="H932" s="39"/>
    </row>
    <row r="933" spans="1:8" s="2" customFormat="1" ht="16.899999999999999" customHeight="1">
      <c r="A933" s="34"/>
      <c r="B933" s="39"/>
      <c r="C933" s="283" t="s">
        <v>361</v>
      </c>
      <c r="D933" s="283" t="s">
        <v>362</v>
      </c>
      <c r="E933" s="17" t="s">
        <v>190</v>
      </c>
      <c r="F933" s="284">
        <v>22.693000000000001</v>
      </c>
      <c r="G933" s="34"/>
      <c r="H933" s="39"/>
    </row>
    <row r="934" spans="1:8" s="2" customFormat="1" ht="16.899999999999999" customHeight="1">
      <c r="A934" s="34"/>
      <c r="B934" s="39"/>
      <c r="C934" s="279" t="s">
        <v>421</v>
      </c>
      <c r="D934" s="280" t="s">
        <v>422</v>
      </c>
      <c r="E934" s="281" t="s">
        <v>1</v>
      </c>
      <c r="F934" s="282">
        <v>0.51900000000000002</v>
      </c>
      <c r="G934" s="34"/>
      <c r="H934" s="39"/>
    </row>
    <row r="935" spans="1:8" s="2" customFormat="1" ht="16.899999999999999" customHeight="1">
      <c r="A935" s="34"/>
      <c r="B935" s="39"/>
      <c r="C935" s="283" t="s">
        <v>421</v>
      </c>
      <c r="D935" s="283" t="s">
        <v>471</v>
      </c>
      <c r="E935" s="17" t="s">
        <v>1</v>
      </c>
      <c r="F935" s="284">
        <v>0.51900000000000002</v>
      </c>
      <c r="G935" s="34"/>
      <c r="H935" s="39"/>
    </row>
    <row r="936" spans="1:8" s="2" customFormat="1" ht="16.899999999999999" customHeight="1">
      <c r="A936" s="34"/>
      <c r="B936" s="39"/>
      <c r="C936" s="285" t="s">
        <v>2061</v>
      </c>
      <c r="D936" s="34"/>
      <c r="E936" s="34"/>
      <c r="F936" s="34"/>
      <c r="G936" s="34"/>
      <c r="H936" s="39"/>
    </row>
    <row r="937" spans="1:8" s="2" customFormat="1" ht="16.899999999999999" customHeight="1">
      <c r="A937" s="34"/>
      <c r="B937" s="39"/>
      <c r="C937" s="283" t="s">
        <v>468</v>
      </c>
      <c r="D937" s="283" t="s">
        <v>469</v>
      </c>
      <c r="E937" s="17" t="s">
        <v>435</v>
      </c>
      <c r="F937" s="284">
        <v>0.51900000000000002</v>
      </c>
      <c r="G937" s="34"/>
      <c r="H937" s="39"/>
    </row>
    <row r="938" spans="1:8" s="2" customFormat="1" ht="16.899999999999999" customHeight="1">
      <c r="A938" s="34"/>
      <c r="B938" s="39"/>
      <c r="C938" s="283" t="s">
        <v>472</v>
      </c>
      <c r="D938" s="283" t="s">
        <v>473</v>
      </c>
      <c r="E938" s="17" t="s">
        <v>435</v>
      </c>
      <c r="F938" s="284">
        <v>0.51900000000000002</v>
      </c>
      <c r="G938" s="34"/>
      <c r="H938" s="39"/>
    </row>
    <row r="939" spans="1:8" s="2" customFormat="1" ht="16.899999999999999" customHeight="1">
      <c r="A939" s="34"/>
      <c r="B939" s="39"/>
      <c r="C939" s="279" t="s">
        <v>424</v>
      </c>
      <c r="D939" s="280" t="s">
        <v>425</v>
      </c>
      <c r="E939" s="281" t="s">
        <v>1</v>
      </c>
      <c r="F939" s="282">
        <v>0.32200000000000001</v>
      </c>
      <c r="G939" s="34"/>
      <c r="H939" s="39"/>
    </row>
    <row r="940" spans="1:8" s="2" customFormat="1" ht="16.899999999999999" customHeight="1">
      <c r="A940" s="34"/>
      <c r="B940" s="39"/>
      <c r="C940" s="283" t="s">
        <v>424</v>
      </c>
      <c r="D940" s="283" t="s">
        <v>467</v>
      </c>
      <c r="E940" s="17" t="s">
        <v>1</v>
      </c>
      <c r="F940" s="284">
        <v>0.32200000000000001</v>
      </c>
      <c r="G940" s="34"/>
      <c r="H940" s="39"/>
    </row>
    <row r="941" spans="1:8" s="2" customFormat="1" ht="16.899999999999999" customHeight="1">
      <c r="A941" s="34"/>
      <c r="B941" s="39"/>
      <c r="C941" s="285" t="s">
        <v>2061</v>
      </c>
      <c r="D941" s="34"/>
      <c r="E941" s="34"/>
      <c r="F941" s="34"/>
      <c r="G941" s="34"/>
      <c r="H941" s="39"/>
    </row>
    <row r="942" spans="1:8" s="2" customFormat="1" ht="16.899999999999999" customHeight="1">
      <c r="A942" s="34"/>
      <c r="B942" s="39"/>
      <c r="C942" s="283" t="s">
        <v>464</v>
      </c>
      <c r="D942" s="283" t="s">
        <v>465</v>
      </c>
      <c r="E942" s="17" t="s">
        <v>435</v>
      </c>
      <c r="F942" s="284">
        <v>0.32200000000000001</v>
      </c>
      <c r="G942" s="34"/>
      <c r="H942" s="39"/>
    </row>
    <row r="943" spans="1:8" s="2" customFormat="1" ht="16.899999999999999" customHeight="1">
      <c r="A943" s="34"/>
      <c r="B943" s="39"/>
      <c r="C943" s="283" t="s">
        <v>475</v>
      </c>
      <c r="D943" s="283" t="s">
        <v>476</v>
      </c>
      <c r="E943" s="17" t="s">
        <v>435</v>
      </c>
      <c r="F943" s="284">
        <v>0.32200000000000001</v>
      </c>
      <c r="G943" s="34"/>
      <c r="H943" s="39"/>
    </row>
    <row r="944" spans="1:8" s="2" customFormat="1" ht="16.899999999999999" customHeight="1">
      <c r="A944" s="34"/>
      <c r="B944" s="39"/>
      <c r="C944" s="279" t="s">
        <v>416</v>
      </c>
      <c r="D944" s="280" t="s">
        <v>416</v>
      </c>
      <c r="E944" s="281" t="s">
        <v>1</v>
      </c>
      <c r="F944" s="282">
        <v>8.1999999999999993</v>
      </c>
      <c r="G944" s="34"/>
      <c r="H944" s="39"/>
    </row>
    <row r="945" spans="1:8" s="2" customFormat="1" ht="16.899999999999999" customHeight="1">
      <c r="A945" s="34"/>
      <c r="B945" s="39"/>
      <c r="C945" s="283" t="s">
        <v>416</v>
      </c>
      <c r="D945" s="283" t="s">
        <v>1615</v>
      </c>
      <c r="E945" s="17" t="s">
        <v>1</v>
      </c>
      <c r="F945" s="284">
        <v>8.1999999999999993</v>
      </c>
      <c r="G945" s="34"/>
      <c r="H945" s="39"/>
    </row>
    <row r="946" spans="1:8" s="2" customFormat="1" ht="16.899999999999999" customHeight="1">
      <c r="A946" s="34"/>
      <c r="B946" s="39"/>
      <c r="C946" s="285" t="s">
        <v>2061</v>
      </c>
      <c r="D946" s="34"/>
      <c r="E946" s="34"/>
      <c r="F946" s="34"/>
      <c r="G946" s="34"/>
      <c r="H946" s="39"/>
    </row>
    <row r="947" spans="1:8" s="2" customFormat="1" ht="16.899999999999999" customHeight="1">
      <c r="A947" s="34"/>
      <c r="B947" s="39"/>
      <c r="C947" s="283" t="s">
        <v>631</v>
      </c>
      <c r="D947" s="283" t="s">
        <v>632</v>
      </c>
      <c r="E947" s="17" t="s">
        <v>340</v>
      </c>
      <c r="F947" s="284">
        <v>8.1999999999999993</v>
      </c>
      <c r="G947" s="34"/>
      <c r="H947" s="39"/>
    </row>
    <row r="948" spans="1:8" s="2" customFormat="1" ht="22.5">
      <c r="A948" s="34"/>
      <c r="B948" s="39"/>
      <c r="C948" s="283" t="s">
        <v>482</v>
      </c>
      <c r="D948" s="283" t="s">
        <v>483</v>
      </c>
      <c r="E948" s="17" t="s">
        <v>340</v>
      </c>
      <c r="F948" s="284">
        <v>8.1999999999999993</v>
      </c>
      <c r="G948" s="34"/>
      <c r="H948" s="39"/>
    </row>
    <row r="949" spans="1:8" s="2" customFormat="1" ht="16.899999999999999" customHeight="1">
      <c r="A949" s="34"/>
      <c r="B949" s="39"/>
      <c r="C949" s="283" t="s">
        <v>534</v>
      </c>
      <c r="D949" s="283" t="s">
        <v>535</v>
      </c>
      <c r="E949" s="17" t="s">
        <v>190</v>
      </c>
      <c r="F949" s="284">
        <v>1.64</v>
      </c>
      <c r="G949" s="34"/>
      <c r="H949" s="39"/>
    </row>
    <row r="950" spans="1:8" s="2" customFormat="1" ht="16.899999999999999" customHeight="1">
      <c r="A950" s="34"/>
      <c r="B950" s="39"/>
      <c r="C950" s="283" t="s">
        <v>555</v>
      </c>
      <c r="D950" s="283" t="s">
        <v>556</v>
      </c>
      <c r="E950" s="17" t="s">
        <v>190</v>
      </c>
      <c r="F950" s="284">
        <v>1.64</v>
      </c>
      <c r="G950" s="34"/>
      <c r="H950" s="39"/>
    </row>
    <row r="951" spans="1:8" s="2" customFormat="1" ht="16.899999999999999" customHeight="1">
      <c r="A951" s="34"/>
      <c r="B951" s="39"/>
      <c r="C951" s="283" t="s">
        <v>578</v>
      </c>
      <c r="D951" s="283" t="s">
        <v>579</v>
      </c>
      <c r="E951" s="17" t="s">
        <v>340</v>
      </c>
      <c r="F951" s="284">
        <v>8.1999999999999993</v>
      </c>
      <c r="G951" s="34"/>
      <c r="H951" s="39"/>
    </row>
    <row r="952" spans="1:8" s="2" customFormat="1" ht="16.899999999999999" customHeight="1">
      <c r="A952" s="34"/>
      <c r="B952" s="39"/>
      <c r="C952" s="283" t="s">
        <v>636</v>
      </c>
      <c r="D952" s="283" t="s">
        <v>637</v>
      </c>
      <c r="E952" s="17" t="s">
        <v>340</v>
      </c>
      <c r="F952" s="284">
        <v>8.1999999999999993</v>
      </c>
      <c r="G952" s="34"/>
      <c r="H952" s="39"/>
    </row>
    <row r="953" spans="1:8" s="2" customFormat="1" ht="16.899999999999999" customHeight="1">
      <c r="A953" s="34"/>
      <c r="B953" s="39"/>
      <c r="C953" s="283" t="s">
        <v>656</v>
      </c>
      <c r="D953" s="283" t="s">
        <v>657</v>
      </c>
      <c r="E953" s="17" t="s">
        <v>340</v>
      </c>
      <c r="F953" s="284">
        <v>8.1999999999999993</v>
      </c>
      <c r="G953" s="34"/>
      <c r="H953" s="39"/>
    </row>
    <row r="954" spans="1:8" s="2" customFormat="1" ht="22.5">
      <c r="A954" s="34"/>
      <c r="B954" s="39"/>
      <c r="C954" s="283" t="s">
        <v>640</v>
      </c>
      <c r="D954" s="283" t="s">
        <v>641</v>
      </c>
      <c r="E954" s="17" t="s">
        <v>190</v>
      </c>
      <c r="F954" s="284">
        <v>0.98399999999999999</v>
      </c>
      <c r="G954" s="34"/>
      <c r="H954" s="39"/>
    </row>
    <row r="955" spans="1:8" s="2" customFormat="1" ht="16.899999999999999" customHeight="1">
      <c r="A955" s="34"/>
      <c r="B955" s="39"/>
      <c r="C955" s="279" t="s">
        <v>140</v>
      </c>
      <c r="D955" s="280" t="s">
        <v>140</v>
      </c>
      <c r="E955" s="281" t="s">
        <v>1</v>
      </c>
      <c r="F955" s="282">
        <v>22.693000000000001</v>
      </c>
      <c r="G955" s="34"/>
      <c r="H955" s="39"/>
    </row>
    <row r="956" spans="1:8" s="2" customFormat="1" ht="16.899999999999999" customHeight="1">
      <c r="A956" s="34"/>
      <c r="B956" s="39"/>
      <c r="C956" s="283" t="s">
        <v>140</v>
      </c>
      <c r="D956" s="283" t="s">
        <v>1269</v>
      </c>
      <c r="E956" s="17" t="s">
        <v>1</v>
      </c>
      <c r="F956" s="284">
        <v>22.693000000000001</v>
      </c>
      <c r="G956" s="34"/>
      <c r="H956" s="39"/>
    </row>
    <row r="957" spans="1:8" s="2" customFormat="1" ht="16.899999999999999" customHeight="1">
      <c r="A957" s="34"/>
      <c r="B957" s="39"/>
      <c r="C957" s="285" t="s">
        <v>2061</v>
      </c>
      <c r="D957" s="34"/>
      <c r="E957" s="34"/>
      <c r="F957" s="34"/>
      <c r="G957" s="34"/>
      <c r="H957" s="39"/>
    </row>
    <row r="958" spans="1:8" s="2" customFormat="1" ht="16.899999999999999" customHeight="1">
      <c r="A958" s="34"/>
      <c r="B958" s="39"/>
      <c r="C958" s="283" t="s">
        <v>361</v>
      </c>
      <c r="D958" s="283" t="s">
        <v>362</v>
      </c>
      <c r="E958" s="17" t="s">
        <v>190</v>
      </c>
      <c r="F958" s="284">
        <v>22.693000000000001</v>
      </c>
      <c r="G958" s="34"/>
      <c r="H958" s="39"/>
    </row>
    <row r="959" spans="1:8" s="2" customFormat="1" ht="22.5">
      <c r="A959" s="34"/>
      <c r="B959" s="39"/>
      <c r="C959" s="283" t="s">
        <v>365</v>
      </c>
      <c r="D959" s="283" t="s">
        <v>366</v>
      </c>
      <c r="E959" s="17" t="s">
        <v>190</v>
      </c>
      <c r="F959" s="284">
        <v>22.693000000000001</v>
      </c>
      <c r="G959" s="34"/>
      <c r="H959" s="39"/>
    </row>
    <row r="960" spans="1:8" s="2" customFormat="1" ht="16.899999999999999" customHeight="1">
      <c r="A960" s="34"/>
      <c r="B960" s="39"/>
      <c r="C960" s="279" t="s">
        <v>272</v>
      </c>
      <c r="D960" s="280" t="s">
        <v>2064</v>
      </c>
      <c r="E960" s="281" t="s">
        <v>1</v>
      </c>
      <c r="F960" s="282">
        <v>30.4</v>
      </c>
      <c r="G960" s="34"/>
      <c r="H960" s="39"/>
    </row>
    <row r="961" spans="1:8" s="2" customFormat="1" ht="16.899999999999999" customHeight="1">
      <c r="A961" s="34"/>
      <c r="B961" s="39"/>
      <c r="C961" s="283" t="s">
        <v>272</v>
      </c>
      <c r="D961" s="283" t="s">
        <v>273</v>
      </c>
      <c r="E961" s="17" t="s">
        <v>1</v>
      </c>
      <c r="F961" s="284">
        <v>30.4</v>
      </c>
      <c r="G961" s="34"/>
      <c r="H961" s="39"/>
    </row>
    <row r="962" spans="1:8" s="2" customFormat="1" ht="16.899999999999999" customHeight="1">
      <c r="A962" s="34"/>
      <c r="B962" s="39"/>
      <c r="C962" s="279" t="s">
        <v>146</v>
      </c>
      <c r="D962" s="280" t="s">
        <v>1</v>
      </c>
      <c r="E962" s="281" t="s">
        <v>1</v>
      </c>
      <c r="F962" s="282">
        <v>26.2</v>
      </c>
      <c r="G962" s="34"/>
      <c r="H962" s="39"/>
    </row>
    <row r="963" spans="1:8" s="2" customFormat="1" ht="16.899999999999999" customHeight="1">
      <c r="A963" s="34"/>
      <c r="B963" s="39"/>
      <c r="C963" s="283" t="s">
        <v>146</v>
      </c>
      <c r="D963" s="283" t="s">
        <v>1544</v>
      </c>
      <c r="E963" s="17" t="s">
        <v>1</v>
      </c>
      <c r="F963" s="284">
        <v>26.2</v>
      </c>
      <c r="G963" s="34"/>
      <c r="H963" s="39"/>
    </row>
    <row r="964" spans="1:8" s="2" customFormat="1" ht="16.899999999999999" customHeight="1">
      <c r="A964" s="34"/>
      <c r="B964" s="39"/>
      <c r="C964" s="285" t="s">
        <v>2061</v>
      </c>
      <c r="D964" s="34"/>
      <c r="E964" s="34"/>
      <c r="F964" s="34"/>
      <c r="G964" s="34"/>
      <c r="H964" s="39"/>
    </row>
    <row r="965" spans="1:8" s="2" customFormat="1" ht="16.899999999999999" customHeight="1">
      <c r="A965" s="34"/>
      <c r="B965" s="39"/>
      <c r="C965" s="283" t="s">
        <v>203</v>
      </c>
      <c r="D965" s="283" t="s">
        <v>204</v>
      </c>
      <c r="E965" s="17" t="s">
        <v>190</v>
      </c>
      <c r="F965" s="284">
        <v>26.2</v>
      </c>
      <c r="G965" s="34"/>
      <c r="H965" s="39"/>
    </row>
    <row r="966" spans="1:8" s="2" customFormat="1" ht="16.899999999999999" customHeight="1">
      <c r="A966" s="34"/>
      <c r="B966" s="39"/>
      <c r="C966" s="283" t="s">
        <v>327</v>
      </c>
      <c r="D966" s="283" t="s">
        <v>328</v>
      </c>
      <c r="E966" s="17" t="s">
        <v>190</v>
      </c>
      <c r="F966" s="284">
        <v>31.393000000000001</v>
      </c>
      <c r="G966" s="34"/>
      <c r="H966" s="39"/>
    </row>
    <row r="967" spans="1:8" s="2" customFormat="1" ht="16.899999999999999" customHeight="1">
      <c r="A967" s="34"/>
      <c r="B967" s="39"/>
      <c r="C967" s="283" t="s">
        <v>361</v>
      </c>
      <c r="D967" s="283" t="s">
        <v>362</v>
      </c>
      <c r="E967" s="17" t="s">
        <v>190</v>
      </c>
      <c r="F967" s="284">
        <v>22.693000000000001</v>
      </c>
      <c r="G967" s="34"/>
      <c r="H967" s="39"/>
    </row>
    <row r="968" spans="1:8" s="2" customFormat="1" ht="16.899999999999999" customHeight="1">
      <c r="A968" s="34"/>
      <c r="B968" s="39"/>
      <c r="C968" s="279" t="s">
        <v>143</v>
      </c>
      <c r="D968" s="280" t="s">
        <v>144</v>
      </c>
      <c r="E968" s="281" t="s">
        <v>1</v>
      </c>
      <c r="F968" s="282">
        <v>3.2</v>
      </c>
      <c r="G968" s="34"/>
      <c r="H968" s="39"/>
    </row>
    <row r="969" spans="1:8" s="2" customFormat="1" ht="16.899999999999999" customHeight="1">
      <c r="A969" s="34"/>
      <c r="B969" s="39"/>
      <c r="C969" s="283" t="s">
        <v>143</v>
      </c>
      <c r="D969" s="283" t="s">
        <v>1634</v>
      </c>
      <c r="E969" s="17" t="s">
        <v>1</v>
      </c>
      <c r="F969" s="284">
        <v>3.2</v>
      </c>
      <c r="G969" s="34"/>
      <c r="H969" s="39"/>
    </row>
    <row r="970" spans="1:8" s="2" customFormat="1" ht="16.899999999999999" customHeight="1">
      <c r="A970" s="34"/>
      <c r="B970" s="39"/>
      <c r="C970" s="285" t="s">
        <v>2061</v>
      </c>
      <c r="D970" s="34"/>
      <c r="E970" s="34"/>
      <c r="F970" s="34"/>
      <c r="G970" s="34"/>
      <c r="H970" s="39"/>
    </row>
    <row r="971" spans="1:8" s="2" customFormat="1" ht="16.899999999999999" customHeight="1">
      <c r="A971" s="34"/>
      <c r="B971" s="39"/>
      <c r="C971" s="283" t="s">
        <v>353</v>
      </c>
      <c r="D971" s="283" t="s">
        <v>354</v>
      </c>
      <c r="E971" s="17" t="s">
        <v>190</v>
      </c>
      <c r="F971" s="284">
        <v>3.2</v>
      </c>
      <c r="G971" s="34"/>
      <c r="H971" s="39"/>
    </row>
    <row r="972" spans="1:8" s="2" customFormat="1" ht="16.899999999999999" customHeight="1">
      <c r="A972" s="34"/>
      <c r="B972" s="39"/>
      <c r="C972" s="283" t="s">
        <v>203</v>
      </c>
      <c r="D972" s="283" t="s">
        <v>204</v>
      </c>
      <c r="E972" s="17" t="s">
        <v>190</v>
      </c>
      <c r="F972" s="284">
        <v>26.2</v>
      </c>
      <c r="G972" s="34"/>
      <c r="H972" s="39"/>
    </row>
    <row r="973" spans="1:8" s="2" customFormat="1" ht="16.899999999999999" customHeight="1">
      <c r="A973" s="34"/>
      <c r="B973" s="39"/>
      <c r="C973" s="283" t="s">
        <v>216</v>
      </c>
      <c r="D973" s="283" t="s">
        <v>217</v>
      </c>
      <c r="E973" s="17" t="s">
        <v>190</v>
      </c>
      <c r="F973" s="284">
        <v>3.2</v>
      </c>
      <c r="G973" s="34"/>
      <c r="H973" s="39"/>
    </row>
    <row r="974" spans="1:8" s="2" customFormat="1" ht="16.899999999999999" customHeight="1">
      <c r="A974" s="34"/>
      <c r="B974" s="39"/>
      <c r="C974" s="279" t="s">
        <v>137</v>
      </c>
      <c r="D974" s="280" t="s">
        <v>138</v>
      </c>
      <c r="E974" s="281" t="s">
        <v>1</v>
      </c>
      <c r="F974" s="282">
        <v>5.1929999999999996</v>
      </c>
      <c r="G974" s="34"/>
      <c r="H974" s="39"/>
    </row>
    <row r="975" spans="1:8" s="2" customFormat="1" ht="16.899999999999999" customHeight="1">
      <c r="A975" s="34"/>
      <c r="B975" s="39"/>
      <c r="C975" s="283" t="s">
        <v>137</v>
      </c>
      <c r="D975" s="283" t="s">
        <v>1547</v>
      </c>
      <c r="E975" s="17" t="s">
        <v>1</v>
      </c>
      <c r="F975" s="284">
        <v>5.1929999999999996</v>
      </c>
      <c r="G975" s="34"/>
      <c r="H975" s="39"/>
    </row>
    <row r="976" spans="1:8" s="2" customFormat="1" ht="16.899999999999999" customHeight="1">
      <c r="A976" s="34"/>
      <c r="B976" s="39"/>
      <c r="C976" s="285" t="s">
        <v>2061</v>
      </c>
      <c r="D976" s="34"/>
      <c r="E976" s="34"/>
      <c r="F976" s="34"/>
      <c r="G976" s="34"/>
      <c r="H976" s="39"/>
    </row>
    <row r="977" spans="1:8" s="2" customFormat="1" ht="16.899999999999999" customHeight="1">
      <c r="A977" s="34"/>
      <c r="B977" s="39"/>
      <c r="C977" s="283" t="s">
        <v>211</v>
      </c>
      <c r="D977" s="283" t="s">
        <v>212</v>
      </c>
      <c r="E977" s="17" t="s">
        <v>190</v>
      </c>
      <c r="F977" s="284">
        <v>5.1929999999999996</v>
      </c>
      <c r="G977" s="34"/>
      <c r="H977" s="39"/>
    </row>
    <row r="978" spans="1:8" s="2" customFormat="1" ht="16.899999999999999" customHeight="1">
      <c r="A978" s="34"/>
      <c r="B978" s="39"/>
      <c r="C978" s="283" t="s">
        <v>433</v>
      </c>
      <c r="D978" s="283" t="s">
        <v>434</v>
      </c>
      <c r="E978" s="17" t="s">
        <v>435</v>
      </c>
      <c r="F978" s="284">
        <v>1.0389999999999999</v>
      </c>
      <c r="G978" s="34"/>
      <c r="H978" s="39"/>
    </row>
    <row r="979" spans="1:8" s="2" customFormat="1" ht="16.899999999999999" customHeight="1">
      <c r="A979" s="34"/>
      <c r="B979" s="39"/>
      <c r="C979" s="283" t="s">
        <v>195</v>
      </c>
      <c r="D979" s="283" t="s">
        <v>196</v>
      </c>
      <c r="E979" s="17" t="s">
        <v>190</v>
      </c>
      <c r="F979" s="284">
        <v>5.1929999999999996</v>
      </c>
      <c r="G979" s="34"/>
      <c r="H979" s="39"/>
    </row>
    <row r="980" spans="1:8" s="2" customFormat="1" ht="16.899999999999999" customHeight="1">
      <c r="A980" s="34"/>
      <c r="B980" s="39"/>
      <c r="C980" s="283" t="s">
        <v>464</v>
      </c>
      <c r="D980" s="283" t="s">
        <v>465</v>
      </c>
      <c r="E980" s="17" t="s">
        <v>435</v>
      </c>
      <c r="F980" s="284">
        <v>0.32200000000000001</v>
      </c>
      <c r="G980" s="34"/>
      <c r="H980" s="39"/>
    </row>
    <row r="981" spans="1:8" s="2" customFormat="1" ht="16.899999999999999" customHeight="1">
      <c r="A981" s="34"/>
      <c r="B981" s="39"/>
      <c r="C981" s="283" t="s">
        <v>468</v>
      </c>
      <c r="D981" s="283" t="s">
        <v>469</v>
      </c>
      <c r="E981" s="17" t="s">
        <v>435</v>
      </c>
      <c r="F981" s="284">
        <v>0.51900000000000002</v>
      </c>
      <c r="G981" s="34"/>
      <c r="H981" s="39"/>
    </row>
    <row r="982" spans="1:8" s="2" customFormat="1" ht="16.899999999999999" customHeight="1">
      <c r="A982" s="34"/>
      <c r="B982" s="39"/>
      <c r="C982" s="283" t="s">
        <v>478</v>
      </c>
      <c r="D982" s="283" t="s">
        <v>479</v>
      </c>
      <c r="E982" s="17" t="s">
        <v>243</v>
      </c>
      <c r="F982" s="284">
        <v>1.9E-2</v>
      </c>
      <c r="G982" s="34"/>
      <c r="H982" s="39"/>
    </row>
    <row r="983" spans="1:8" s="2" customFormat="1" ht="16.899999999999999" customHeight="1">
      <c r="A983" s="34"/>
      <c r="B983" s="39"/>
      <c r="C983" s="283" t="s">
        <v>485</v>
      </c>
      <c r="D983" s="283" t="s">
        <v>486</v>
      </c>
      <c r="E983" s="17" t="s">
        <v>435</v>
      </c>
      <c r="F983" s="284">
        <v>0.51900000000000002</v>
      </c>
      <c r="G983" s="34"/>
      <c r="H983" s="39"/>
    </row>
    <row r="984" spans="1:8" s="2" customFormat="1" ht="16.899999999999999" customHeight="1">
      <c r="A984" s="34"/>
      <c r="B984" s="39"/>
      <c r="C984" s="283" t="s">
        <v>527</v>
      </c>
      <c r="D984" s="283" t="s">
        <v>528</v>
      </c>
      <c r="E984" s="17" t="s">
        <v>190</v>
      </c>
      <c r="F984" s="284">
        <v>5.1929999999999996</v>
      </c>
      <c r="G984" s="34"/>
      <c r="H984" s="39"/>
    </row>
    <row r="985" spans="1:8" s="2" customFormat="1" ht="16.899999999999999" customHeight="1">
      <c r="A985" s="34"/>
      <c r="B985" s="39"/>
      <c r="C985" s="283" t="s">
        <v>542</v>
      </c>
      <c r="D985" s="283" t="s">
        <v>543</v>
      </c>
      <c r="E985" s="17" t="s">
        <v>190</v>
      </c>
      <c r="F985" s="284">
        <v>5.1929999999999996</v>
      </c>
      <c r="G985" s="34"/>
      <c r="H985" s="39"/>
    </row>
    <row r="986" spans="1:8" s="2" customFormat="1" ht="16.899999999999999" customHeight="1">
      <c r="A986" s="34"/>
      <c r="B986" s="39"/>
      <c r="C986" s="283" t="s">
        <v>546</v>
      </c>
      <c r="D986" s="283" t="s">
        <v>547</v>
      </c>
      <c r="E986" s="17" t="s">
        <v>190</v>
      </c>
      <c r="F986" s="284">
        <v>5.1929999999999996</v>
      </c>
      <c r="G986" s="34"/>
      <c r="H986" s="39"/>
    </row>
    <row r="987" spans="1:8" s="2" customFormat="1" ht="16.899999999999999" customHeight="1">
      <c r="A987" s="34"/>
      <c r="B987" s="39"/>
      <c r="C987" s="283" t="s">
        <v>569</v>
      </c>
      <c r="D987" s="283" t="s">
        <v>570</v>
      </c>
      <c r="E987" s="17" t="s">
        <v>190</v>
      </c>
      <c r="F987" s="284">
        <v>5.1929999999999996</v>
      </c>
      <c r="G987" s="34"/>
      <c r="H987" s="39"/>
    </row>
    <row r="988" spans="1:8" s="2" customFormat="1" ht="16.899999999999999" customHeight="1">
      <c r="A988" s="34"/>
      <c r="B988" s="39"/>
      <c r="C988" s="283" t="s">
        <v>582</v>
      </c>
      <c r="D988" s="283" t="s">
        <v>583</v>
      </c>
      <c r="E988" s="17" t="s">
        <v>190</v>
      </c>
      <c r="F988" s="284">
        <v>5.1929999999999996</v>
      </c>
      <c r="G988" s="34"/>
      <c r="H988" s="39"/>
    </row>
    <row r="989" spans="1:8" s="2" customFormat="1" ht="16.899999999999999" customHeight="1">
      <c r="A989" s="34"/>
      <c r="B989" s="39"/>
      <c r="C989" s="283" t="s">
        <v>646</v>
      </c>
      <c r="D989" s="283" t="s">
        <v>647</v>
      </c>
      <c r="E989" s="17" t="s">
        <v>190</v>
      </c>
      <c r="F989" s="284">
        <v>5.1929999999999996</v>
      </c>
      <c r="G989" s="34"/>
      <c r="H989" s="39"/>
    </row>
    <row r="990" spans="1:8" s="2" customFormat="1" ht="22.5">
      <c r="A990" s="34"/>
      <c r="B990" s="39"/>
      <c r="C990" s="283" t="s">
        <v>650</v>
      </c>
      <c r="D990" s="283" t="s">
        <v>651</v>
      </c>
      <c r="E990" s="17" t="s">
        <v>190</v>
      </c>
      <c r="F990" s="284">
        <v>5.1929999999999996</v>
      </c>
      <c r="G990" s="34"/>
      <c r="H990" s="39"/>
    </row>
    <row r="991" spans="1:8" s="2" customFormat="1" ht="16.899999999999999" customHeight="1">
      <c r="A991" s="34"/>
      <c r="B991" s="39"/>
      <c r="C991" s="283" t="s">
        <v>327</v>
      </c>
      <c r="D991" s="283" t="s">
        <v>328</v>
      </c>
      <c r="E991" s="17" t="s">
        <v>190</v>
      </c>
      <c r="F991" s="284">
        <v>31.393000000000001</v>
      </c>
      <c r="G991" s="34"/>
      <c r="H991" s="39"/>
    </row>
    <row r="992" spans="1:8" s="2" customFormat="1" ht="16.899999999999999" customHeight="1">
      <c r="A992" s="34"/>
      <c r="B992" s="39"/>
      <c r="C992" s="283" t="s">
        <v>344</v>
      </c>
      <c r="D992" s="283" t="s">
        <v>345</v>
      </c>
      <c r="E992" s="17" t="s">
        <v>190</v>
      </c>
      <c r="F992" s="284">
        <v>5.1929999999999996</v>
      </c>
      <c r="G992" s="34"/>
      <c r="H992" s="39"/>
    </row>
    <row r="993" spans="1:8" s="2" customFormat="1" ht="16.899999999999999" customHeight="1">
      <c r="A993" s="34"/>
      <c r="B993" s="39"/>
      <c r="C993" s="283" t="s">
        <v>361</v>
      </c>
      <c r="D993" s="283" t="s">
        <v>362</v>
      </c>
      <c r="E993" s="17" t="s">
        <v>190</v>
      </c>
      <c r="F993" s="284">
        <v>22.693000000000001</v>
      </c>
      <c r="G993" s="34"/>
      <c r="H993" s="39"/>
    </row>
    <row r="994" spans="1:8" s="2" customFormat="1" ht="22.5">
      <c r="A994" s="34"/>
      <c r="B994" s="39"/>
      <c r="C994" s="283" t="s">
        <v>230</v>
      </c>
      <c r="D994" s="283" t="s">
        <v>231</v>
      </c>
      <c r="E994" s="17" t="s">
        <v>190</v>
      </c>
      <c r="F994" s="284">
        <v>5.1929999999999996</v>
      </c>
      <c r="G994" s="34"/>
      <c r="H994" s="39"/>
    </row>
    <row r="995" spans="1:8" s="2" customFormat="1" ht="16.899999999999999" customHeight="1">
      <c r="A995" s="34"/>
      <c r="B995" s="39"/>
      <c r="C995" s="283" t="s">
        <v>233</v>
      </c>
      <c r="D995" s="283" t="s">
        <v>234</v>
      </c>
      <c r="E995" s="17" t="s">
        <v>190</v>
      </c>
      <c r="F995" s="284">
        <v>5.1929999999999996</v>
      </c>
      <c r="G995" s="34"/>
      <c r="H995" s="39"/>
    </row>
    <row r="996" spans="1:8" s="2" customFormat="1" ht="22.5">
      <c r="A996" s="34"/>
      <c r="B996" s="39"/>
      <c r="C996" s="283" t="s">
        <v>492</v>
      </c>
      <c r="D996" s="283" t="s">
        <v>493</v>
      </c>
      <c r="E996" s="17" t="s">
        <v>435</v>
      </c>
      <c r="F996" s="284">
        <v>0.51900000000000002</v>
      </c>
      <c r="G996" s="34"/>
      <c r="H996" s="39"/>
    </row>
    <row r="997" spans="1:8" s="2" customFormat="1" ht="16.899999999999999" customHeight="1">
      <c r="A997" s="34"/>
      <c r="B997" s="39"/>
      <c r="C997" s="283" t="s">
        <v>495</v>
      </c>
      <c r="D997" s="283" t="s">
        <v>496</v>
      </c>
      <c r="E997" s="17" t="s">
        <v>435</v>
      </c>
      <c r="F997" s="284">
        <v>0.51900000000000002</v>
      </c>
      <c r="G997" s="34"/>
      <c r="H997" s="39"/>
    </row>
    <row r="998" spans="1:8" s="2" customFormat="1" ht="16.899999999999999" customHeight="1">
      <c r="A998" s="34"/>
      <c r="B998" s="39"/>
      <c r="C998" s="279" t="s">
        <v>149</v>
      </c>
      <c r="D998" s="280" t="s">
        <v>150</v>
      </c>
      <c r="E998" s="281" t="s">
        <v>1</v>
      </c>
      <c r="F998" s="282">
        <v>1.34</v>
      </c>
      <c r="G998" s="34"/>
      <c r="H998" s="39"/>
    </row>
    <row r="999" spans="1:8" s="2" customFormat="1" ht="16.899999999999999" customHeight="1">
      <c r="A999" s="34"/>
      <c r="B999" s="39"/>
      <c r="C999" s="283" t="s">
        <v>149</v>
      </c>
      <c r="D999" s="283" t="s">
        <v>1157</v>
      </c>
      <c r="E999" s="17" t="s">
        <v>1</v>
      </c>
      <c r="F999" s="284">
        <v>1.34</v>
      </c>
      <c r="G999" s="34"/>
      <c r="H999" s="39"/>
    </row>
    <row r="1000" spans="1:8" s="2" customFormat="1" ht="16.899999999999999" customHeight="1">
      <c r="A1000" s="34"/>
      <c r="B1000" s="39"/>
      <c r="C1000" s="285" t="s">
        <v>2061</v>
      </c>
      <c r="D1000" s="34"/>
      <c r="E1000" s="34"/>
      <c r="F1000" s="34"/>
      <c r="G1000" s="34"/>
      <c r="H1000" s="39"/>
    </row>
    <row r="1001" spans="1:8" s="2" customFormat="1" ht="16.899999999999999" customHeight="1">
      <c r="A1001" s="34"/>
      <c r="B1001" s="39"/>
      <c r="C1001" s="283" t="s">
        <v>188</v>
      </c>
      <c r="D1001" s="283" t="s">
        <v>189</v>
      </c>
      <c r="E1001" s="17" t="s">
        <v>190</v>
      </c>
      <c r="F1001" s="284">
        <v>1.34</v>
      </c>
      <c r="G1001" s="34"/>
      <c r="H1001" s="39"/>
    </row>
    <row r="1002" spans="1:8" s="2" customFormat="1" ht="16.899999999999999" customHeight="1">
      <c r="A1002" s="34"/>
      <c r="B1002" s="39"/>
      <c r="C1002" s="283" t="s">
        <v>332</v>
      </c>
      <c r="D1002" s="283" t="s">
        <v>333</v>
      </c>
      <c r="E1002" s="17" t="s">
        <v>190</v>
      </c>
      <c r="F1002" s="284">
        <v>1.34</v>
      </c>
      <c r="G1002" s="34"/>
      <c r="H1002" s="39"/>
    </row>
    <row r="1003" spans="1:8" s="2" customFormat="1" ht="16.899999999999999" customHeight="1">
      <c r="A1003" s="34"/>
      <c r="B1003" s="39"/>
      <c r="C1003" s="279" t="s">
        <v>412</v>
      </c>
      <c r="D1003" s="280" t="s">
        <v>413</v>
      </c>
      <c r="E1003" s="281" t="s">
        <v>1</v>
      </c>
      <c r="F1003" s="282">
        <v>3</v>
      </c>
      <c r="G1003" s="34"/>
      <c r="H1003" s="39"/>
    </row>
    <row r="1004" spans="1:8" s="2" customFormat="1" ht="16.899999999999999" customHeight="1">
      <c r="A1004" s="34"/>
      <c r="B1004" s="39"/>
      <c r="C1004" s="283" t="s">
        <v>412</v>
      </c>
      <c r="D1004" s="283" t="s">
        <v>1625</v>
      </c>
      <c r="E1004" s="17" t="s">
        <v>1</v>
      </c>
      <c r="F1004" s="284">
        <v>3</v>
      </c>
      <c r="G1004" s="34"/>
      <c r="H1004" s="39"/>
    </row>
    <row r="1005" spans="1:8" s="2" customFormat="1" ht="16.899999999999999" customHeight="1">
      <c r="A1005" s="34"/>
      <c r="B1005" s="39"/>
      <c r="C1005" s="285" t="s">
        <v>2061</v>
      </c>
      <c r="D1005" s="34"/>
      <c r="E1005" s="34"/>
      <c r="F1005" s="34"/>
      <c r="G1005" s="34"/>
      <c r="H1005" s="39"/>
    </row>
    <row r="1006" spans="1:8" s="2" customFormat="1" ht="16.899999999999999" customHeight="1">
      <c r="A1006" s="34"/>
      <c r="B1006" s="39"/>
      <c r="C1006" s="283" t="s">
        <v>319</v>
      </c>
      <c r="D1006" s="283" t="s">
        <v>320</v>
      </c>
      <c r="E1006" s="17" t="s">
        <v>190</v>
      </c>
      <c r="F1006" s="284">
        <v>3</v>
      </c>
      <c r="G1006" s="34"/>
      <c r="H1006" s="39"/>
    </row>
    <row r="1007" spans="1:8" s="2" customFormat="1" ht="16.899999999999999" customHeight="1">
      <c r="A1007" s="34"/>
      <c r="B1007" s="39"/>
      <c r="C1007" s="283" t="s">
        <v>324</v>
      </c>
      <c r="D1007" s="283" t="s">
        <v>325</v>
      </c>
      <c r="E1007" s="17" t="s">
        <v>190</v>
      </c>
      <c r="F1007" s="284">
        <v>3</v>
      </c>
      <c r="G1007" s="34"/>
      <c r="H1007" s="39"/>
    </row>
    <row r="1008" spans="1:8" s="2" customFormat="1" ht="16.899999999999999" customHeight="1">
      <c r="A1008" s="34"/>
      <c r="B1008" s="39"/>
      <c r="C1008" s="279" t="s">
        <v>148</v>
      </c>
      <c r="D1008" s="280" t="s">
        <v>148</v>
      </c>
      <c r="E1008" s="281" t="s">
        <v>1</v>
      </c>
      <c r="F1008" s="282">
        <v>2</v>
      </c>
      <c r="G1008" s="34"/>
      <c r="H1008" s="39"/>
    </row>
    <row r="1009" spans="1:8" s="2" customFormat="1" ht="16.899999999999999" customHeight="1">
      <c r="A1009" s="34"/>
      <c r="B1009" s="39"/>
      <c r="C1009" s="283" t="s">
        <v>148</v>
      </c>
      <c r="D1009" s="283" t="s">
        <v>86</v>
      </c>
      <c r="E1009" s="17" t="s">
        <v>1</v>
      </c>
      <c r="F1009" s="284">
        <v>2</v>
      </c>
      <c r="G1009" s="34"/>
      <c r="H1009" s="39"/>
    </row>
    <row r="1010" spans="1:8" s="2" customFormat="1" ht="16.899999999999999" customHeight="1">
      <c r="A1010" s="34"/>
      <c r="B1010" s="39"/>
      <c r="C1010" s="285" t="s">
        <v>2061</v>
      </c>
      <c r="D1010" s="34"/>
      <c r="E1010" s="34"/>
      <c r="F1010" s="34"/>
      <c r="G1010" s="34"/>
      <c r="H1010" s="39"/>
    </row>
    <row r="1011" spans="1:8" s="2" customFormat="1" ht="16.899999999999999" customHeight="1">
      <c r="A1011" s="34"/>
      <c r="B1011" s="39"/>
      <c r="C1011" s="283" t="s">
        <v>275</v>
      </c>
      <c r="D1011" s="283" t="s">
        <v>276</v>
      </c>
      <c r="E1011" s="17" t="s">
        <v>222</v>
      </c>
      <c r="F1011" s="284">
        <v>2</v>
      </c>
      <c r="G1011" s="34"/>
      <c r="H1011" s="39"/>
    </row>
    <row r="1012" spans="1:8" s="2" customFormat="1" ht="16.899999999999999" customHeight="1">
      <c r="A1012" s="34"/>
      <c r="B1012" s="39"/>
      <c r="C1012" s="283" t="s">
        <v>220</v>
      </c>
      <c r="D1012" s="283" t="s">
        <v>221</v>
      </c>
      <c r="E1012" s="17" t="s">
        <v>222</v>
      </c>
      <c r="F1012" s="284">
        <v>2</v>
      </c>
      <c r="G1012" s="34"/>
      <c r="H1012" s="39"/>
    </row>
    <row r="1013" spans="1:8" s="2" customFormat="1" ht="16.899999999999999" customHeight="1">
      <c r="A1013" s="34"/>
      <c r="B1013" s="39"/>
      <c r="C1013" s="283" t="s">
        <v>289</v>
      </c>
      <c r="D1013" s="283" t="s">
        <v>290</v>
      </c>
      <c r="E1013" s="17" t="s">
        <v>222</v>
      </c>
      <c r="F1013" s="284">
        <v>2</v>
      </c>
      <c r="G1013" s="34"/>
      <c r="H1013" s="39"/>
    </row>
    <row r="1014" spans="1:8" s="2" customFormat="1" ht="16.899999999999999" customHeight="1">
      <c r="A1014" s="34"/>
      <c r="B1014" s="39"/>
      <c r="C1014" s="283" t="s">
        <v>297</v>
      </c>
      <c r="D1014" s="283" t="s">
        <v>298</v>
      </c>
      <c r="E1014" s="17" t="s">
        <v>222</v>
      </c>
      <c r="F1014" s="284">
        <v>2</v>
      </c>
      <c r="G1014" s="34"/>
      <c r="H1014" s="39"/>
    </row>
    <row r="1015" spans="1:8" s="2" customFormat="1" ht="16.899999999999999" customHeight="1">
      <c r="A1015" s="34"/>
      <c r="B1015" s="39"/>
      <c r="C1015" s="283" t="s">
        <v>305</v>
      </c>
      <c r="D1015" s="283" t="s">
        <v>306</v>
      </c>
      <c r="E1015" s="17" t="s">
        <v>222</v>
      </c>
      <c r="F1015" s="284">
        <v>2</v>
      </c>
      <c r="G1015" s="34"/>
      <c r="H1015" s="39"/>
    </row>
    <row r="1016" spans="1:8" s="2" customFormat="1" ht="16.899999999999999" customHeight="1">
      <c r="A1016" s="34"/>
      <c r="B1016" s="39"/>
      <c r="C1016" s="283" t="s">
        <v>309</v>
      </c>
      <c r="D1016" s="283" t="s">
        <v>310</v>
      </c>
      <c r="E1016" s="17" t="s">
        <v>222</v>
      </c>
      <c r="F1016" s="284">
        <v>2</v>
      </c>
      <c r="G1016" s="34"/>
      <c r="H1016" s="39"/>
    </row>
    <row r="1017" spans="1:8" s="2" customFormat="1" ht="16.899999999999999" customHeight="1">
      <c r="A1017" s="34"/>
      <c r="B1017" s="39"/>
      <c r="C1017" s="283" t="s">
        <v>319</v>
      </c>
      <c r="D1017" s="283" t="s">
        <v>320</v>
      </c>
      <c r="E1017" s="17" t="s">
        <v>190</v>
      </c>
      <c r="F1017" s="284">
        <v>3</v>
      </c>
      <c r="G1017" s="34"/>
      <c r="H1017" s="39"/>
    </row>
    <row r="1018" spans="1:8" s="2" customFormat="1" ht="16.899999999999999" customHeight="1">
      <c r="A1018" s="34"/>
      <c r="B1018" s="39"/>
      <c r="C1018" s="283" t="s">
        <v>236</v>
      </c>
      <c r="D1018" s="283" t="s">
        <v>237</v>
      </c>
      <c r="E1018" s="17" t="s">
        <v>190</v>
      </c>
      <c r="F1018" s="284">
        <v>3.2</v>
      </c>
      <c r="G1018" s="34"/>
      <c r="H1018" s="39"/>
    </row>
    <row r="1019" spans="1:8" s="2" customFormat="1" ht="16.899999999999999" customHeight="1">
      <c r="A1019" s="34"/>
      <c r="B1019" s="39"/>
      <c r="C1019" s="283" t="s">
        <v>283</v>
      </c>
      <c r="D1019" s="283" t="s">
        <v>284</v>
      </c>
      <c r="E1019" s="17" t="s">
        <v>285</v>
      </c>
      <c r="F1019" s="284">
        <v>0.06</v>
      </c>
      <c r="G1019" s="34"/>
      <c r="H1019" s="39"/>
    </row>
    <row r="1020" spans="1:8" s="2" customFormat="1" ht="16.899999999999999" customHeight="1">
      <c r="A1020" s="34"/>
      <c r="B1020" s="39"/>
      <c r="C1020" s="283" t="s">
        <v>278</v>
      </c>
      <c r="D1020" s="283" t="s">
        <v>279</v>
      </c>
      <c r="E1020" s="17" t="s">
        <v>222</v>
      </c>
      <c r="F1020" s="284">
        <v>2</v>
      </c>
      <c r="G1020" s="34"/>
      <c r="H1020" s="39"/>
    </row>
    <row r="1021" spans="1:8" s="2" customFormat="1" ht="16.899999999999999" customHeight="1">
      <c r="A1021" s="34"/>
      <c r="B1021" s="39"/>
      <c r="C1021" s="279" t="s">
        <v>1529</v>
      </c>
      <c r="D1021" s="280" t="s">
        <v>1529</v>
      </c>
      <c r="E1021" s="281" t="s">
        <v>1</v>
      </c>
      <c r="F1021" s="282">
        <v>2.3450000000000002</v>
      </c>
      <c r="G1021" s="34"/>
      <c r="H1021" s="39"/>
    </row>
    <row r="1022" spans="1:8" s="2" customFormat="1" ht="16.899999999999999" customHeight="1">
      <c r="A1022" s="34"/>
      <c r="B1022" s="39"/>
      <c r="C1022" s="283" t="s">
        <v>1529</v>
      </c>
      <c r="D1022" s="283" t="s">
        <v>1600</v>
      </c>
      <c r="E1022" s="17" t="s">
        <v>1</v>
      </c>
      <c r="F1022" s="284">
        <v>2.3450000000000002</v>
      </c>
      <c r="G1022" s="34"/>
      <c r="H1022" s="39"/>
    </row>
    <row r="1023" spans="1:8" s="2" customFormat="1" ht="16.899999999999999" customHeight="1">
      <c r="A1023" s="34"/>
      <c r="B1023" s="39"/>
      <c r="C1023" s="285" t="s">
        <v>2061</v>
      </c>
      <c r="D1023" s="34"/>
      <c r="E1023" s="34"/>
      <c r="F1023" s="34"/>
      <c r="G1023" s="34"/>
      <c r="H1023" s="39"/>
    </row>
    <row r="1024" spans="1:8" s="2" customFormat="1" ht="16.899999999999999" customHeight="1">
      <c r="A1024" s="34"/>
      <c r="B1024" s="39"/>
      <c r="C1024" s="283" t="s">
        <v>909</v>
      </c>
      <c r="D1024" s="283" t="s">
        <v>910</v>
      </c>
      <c r="E1024" s="17" t="s">
        <v>190</v>
      </c>
      <c r="F1024" s="284">
        <v>2.3450000000000002</v>
      </c>
      <c r="G1024" s="34"/>
      <c r="H1024" s="39"/>
    </row>
    <row r="1025" spans="1:8" s="2" customFormat="1" ht="16.899999999999999" customHeight="1">
      <c r="A1025" s="34"/>
      <c r="B1025" s="39"/>
      <c r="C1025" s="283" t="s">
        <v>906</v>
      </c>
      <c r="D1025" s="283" t="s">
        <v>907</v>
      </c>
      <c r="E1025" s="17" t="s">
        <v>190</v>
      </c>
      <c r="F1025" s="284">
        <v>2.3450000000000002</v>
      </c>
      <c r="G1025" s="34"/>
      <c r="H1025" s="39"/>
    </row>
    <row r="1026" spans="1:8" s="2" customFormat="1" ht="16.899999999999999" customHeight="1">
      <c r="A1026" s="34"/>
      <c r="B1026" s="39"/>
      <c r="C1026" s="279" t="s">
        <v>418</v>
      </c>
      <c r="D1026" s="280" t="s">
        <v>419</v>
      </c>
      <c r="E1026" s="281" t="s">
        <v>1</v>
      </c>
      <c r="F1026" s="282">
        <v>1.0389999999999999</v>
      </c>
      <c r="G1026" s="34"/>
      <c r="H1026" s="39"/>
    </row>
    <row r="1027" spans="1:8" s="2" customFormat="1" ht="16.899999999999999" customHeight="1">
      <c r="A1027" s="34"/>
      <c r="B1027" s="39"/>
      <c r="C1027" s="283" t="s">
        <v>418</v>
      </c>
      <c r="D1027" s="283" t="s">
        <v>437</v>
      </c>
      <c r="E1027" s="17" t="s">
        <v>1</v>
      </c>
      <c r="F1027" s="284">
        <v>1.0389999999999999</v>
      </c>
      <c r="G1027" s="34"/>
      <c r="H1027" s="39"/>
    </row>
    <row r="1028" spans="1:8" s="2" customFormat="1" ht="16.899999999999999" customHeight="1">
      <c r="A1028" s="34"/>
      <c r="B1028" s="39"/>
      <c r="C1028" s="285" t="s">
        <v>2061</v>
      </c>
      <c r="D1028" s="34"/>
      <c r="E1028" s="34"/>
      <c r="F1028" s="34"/>
      <c r="G1028" s="34"/>
      <c r="H1028" s="39"/>
    </row>
    <row r="1029" spans="1:8" s="2" customFormat="1" ht="16.899999999999999" customHeight="1">
      <c r="A1029" s="34"/>
      <c r="B1029" s="39"/>
      <c r="C1029" s="283" t="s">
        <v>433</v>
      </c>
      <c r="D1029" s="283" t="s">
        <v>434</v>
      </c>
      <c r="E1029" s="17" t="s">
        <v>435</v>
      </c>
      <c r="F1029" s="284">
        <v>1.0389999999999999</v>
      </c>
      <c r="G1029" s="34"/>
      <c r="H1029" s="39"/>
    </row>
    <row r="1030" spans="1:8" s="2" customFormat="1" ht="22.5">
      <c r="A1030" s="34"/>
      <c r="B1030" s="39"/>
      <c r="C1030" s="283" t="s">
        <v>438</v>
      </c>
      <c r="D1030" s="283" t="s">
        <v>439</v>
      </c>
      <c r="E1030" s="17" t="s">
        <v>435</v>
      </c>
      <c r="F1030" s="284">
        <v>1.0389999999999999</v>
      </c>
      <c r="G1030" s="34"/>
      <c r="H1030" s="39"/>
    </row>
    <row r="1031" spans="1:8" s="2" customFormat="1" ht="22.5">
      <c r="A1031" s="34"/>
      <c r="B1031" s="39"/>
      <c r="C1031" s="283" t="s">
        <v>441</v>
      </c>
      <c r="D1031" s="283" t="s">
        <v>442</v>
      </c>
      <c r="E1031" s="17" t="s">
        <v>435</v>
      </c>
      <c r="F1031" s="284">
        <v>1.0389999999999999</v>
      </c>
      <c r="G1031" s="34"/>
      <c r="H1031" s="39"/>
    </row>
    <row r="1032" spans="1:8" s="2" customFormat="1" ht="22.5">
      <c r="A1032" s="34"/>
      <c r="B1032" s="39"/>
      <c r="C1032" s="283" t="s">
        <v>444</v>
      </c>
      <c r="D1032" s="283" t="s">
        <v>445</v>
      </c>
      <c r="E1032" s="17" t="s">
        <v>435</v>
      </c>
      <c r="F1032" s="284">
        <v>1.0389999999999999</v>
      </c>
      <c r="G1032" s="34"/>
      <c r="H1032" s="39"/>
    </row>
    <row r="1033" spans="1:8" s="2" customFormat="1" ht="16.899999999999999" customHeight="1">
      <c r="A1033" s="34"/>
      <c r="B1033" s="39"/>
      <c r="C1033" s="283" t="s">
        <v>447</v>
      </c>
      <c r="D1033" s="283" t="s">
        <v>448</v>
      </c>
      <c r="E1033" s="17" t="s">
        <v>243</v>
      </c>
      <c r="F1033" s="284">
        <v>1.6619999999999999</v>
      </c>
      <c r="G1033" s="34"/>
      <c r="H1033" s="39"/>
    </row>
    <row r="1034" spans="1:8" s="2" customFormat="1" ht="16.899999999999999" customHeight="1">
      <c r="A1034" s="34"/>
      <c r="B1034" s="39"/>
      <c r="C1034" s="283" t="s">
        <v>451</v>
      </c>
      <c r="D1034" s="283" t="s">
        <v>452</v>
      </c>
      <c r="E1034" s="17" t="s">
        <v>435</v>
      </c>
      <c r="F1034" s="284">
        <v>1.0389999999999999</v>
      </c>
      <c r="G1034" s="34"/>
      <c r="H1034" s="39"/>
    </row>
    <row r="1035" spans="1:8" s="2" customFormat="1" ht="26.45" customHeight="1">
      <c r="A1035" s="34"/>
      <c r="B1035" s="39"/>
      <c r="C1035" s="278" t="s">
        <v>2092</v>
      </c>
      <c r="D1035" s="278" t="s">
        <v>124</v>
      </c>
      <c r="E1035" s="34"/>
      <c r="F1035" s="34"/>
      <c r="G1035" s="34"/>
      <c r="H1035" s="39"/>
    </row>
    <row r="1036" spans="1:8" s="2" customFormat="1" ht="16.899999999999999" customHeight="1">
      <c r="A1036" s="34"/>
      <c r="B1036" s="39"/>
      <c r="C1036" s="279" t="s">
        <v>421</v>
      </c>
      <c r="D1036" s="280" t="s">
        <v>422</v>
      </c>
      <c r="E1036" s="281" t="s">
        <v>1</v>
      </c>
      <c r="F1036" s="282">
        <v>1.0049999999999999</v>
      </c>
      <c r="G1036" s="34"/>
      <c r="H1036" s="39"/>
    </row>
    <row r="1037" spans="1:8" s="2" customFormat="1" ht="16.899999999999999" customHeight="1">
      <c r="A1037" s="34"/>
      <c r="B1037" s="39"/>
      <c r="C1037" s="283" t="s">
        <v>421</v>
      </c>
      <c r="D1037" s="283" t="s">
        <v>471</v>
      </c>
      <c r="E1037" s="17" t="s">
        <v>1</v>
      </c>
      <c r="F1037" s="284">
        <v>1.0049999999999999</v>
      </c>
      <c r="G1037" s="34"/>
      <c r="H1037" s="39"/>
    </row>
    <row r="1038" spans="1:8" s="2" customFormat="1" ht="16.899999999999999" customHeight="1">
      <c r="A1038" s="34"/>
      <c r="B1038" s="39"/>
      <c r="C1038" s="285" t="s">
        <v>2061</v>
      </c>
      <c r="D1038" s="34"/>
      <c r="E1038" s="34"/>
      <c r="F1038" s="34"/>
      <c r="G1038" s="34"/>
      <c r="H1038" s="39"/>
    </row>
    <row r="1039" spans="1:8" s="2" customFormat="1" ht="16.899999999999999" customHeight="1">
      <c r="A1039" s="34"/>
      <c r="B1039" s="39"/>
      <c r="C1039" s="283" t="s">
        <v>468</v>
      </c>
      <c r="D1039" s="283" t="s">
        <v>469</v>
      </c>
      <c r="E1039" s="17" t="s">
        <v>435</v>
      </c>
      <c r="F1039" s="284">
        <v>1.0049999999999999</v>
      </c>
      <c r="G1039" s="34"/>
      <c r="H1039" s="39"/>
    </row>
    <row r="1040" spans="1:8" s="2" customFormat="1" ht="16.899999999999999" customHeight="1">
      <c r="A1040" s="34"/>
      <c r="B1040" s="39"/>
      <c r="C1040" s="283" t="s">
        <v>472</v>
      </c>
      <c r="D1040" s="283" t="s">
        <v>473</v>
      </c>
      <c r="E1040" s="17" t="s">
        <v>435</v>
      </c>
      <c r="F1040" s="284">
        <v>1.0049999999999999</v>
      </c>
      <c r="G1040" s="34"/>
      <c r="H1040" s="39"/>
    </row>
    <row r="1041" spans="1:8" s="2" customFormat="1" ht="16.899999999999999" customHeight="1">
      <c r="A1041" s="34"/>
      <c r="B1041" s="39"/>
      <c r="C1041" s="279" t="s">
        <v>424</v>
      </c>
      <c r="D1041" s="280" t="s">
        <v>425</v>
      </c>
      <c r="E1041" s="281" t="s">
        <v>1</v>
      </c>
      <c r="F1041" s="282">
        <v>0.60299999999999998</v>
      </c>
      <c r="G1041" s="34"/>
      <c r="H1041" s="39"/>
    </row>
    <row r="1042" spans="1:8" s="2" customFormat="1" ht="16.899999999999999" customHeight="1">
      <c r="A1042" s="34"/>
      <c r="B1042" s="39"/>
      <c r="C1042" s="283" t="s">
        <v>424</v>
      </c>
      <c r="D1042" s="283" t="s">
        <v>737</v>
      </c>
      <c r="E1042" s="17" t="s">
        <v>1</v>
      </c>
      <c r="F1042" s="284">
        <v>0.60299999999999998</v>
      </c>
      <c r="G1042" s="34"/>
      <c r="H1042" s="39"/>
    </row>
    <row r="1043" spans="1:8" s="2" customFormat="1" ht="16.899999999999999" customHeight="1">
      <c r="A1043" s="34"/>
      <c r="B1043" s="39"/>
      <c r="C1043" s="285" t="s">
        <v>2061</v>
      </c>
      <c r="D1043" s="34"/>
      <c r="E1043" s="34"/>
      <c r="F1043" s="34"/>
      <c r="G1043" s="34"/>
      <c r="H1043" s="39"/>
    </row>
    <row r="1044" spans="1:8" s="2" customFormat="1" ht="16.899999999999999" customHeight="1">
      <c r="A1044" s="34"/>
      <c r="B1044" s="39"/>
      <c r="C1044" s="283" t="s">
        <v>464</v>
      </c>
      <c r="D1044" s="283" t="s">
        <v>465</v>
      </c>
      <c r="E1044" s="17" t="s">
        <v>435</v>
      </c>
      <c r="F1044" s="284">
        <v>0.60299999999999998</v>
      </c>
      <c r="G1044" s="34"/>
      <c r="H1044" s="39"/>
    </row>
    <row r="1045" spans="1:8" s="2" customFormat="1" ht="16.899999999999999" customHeight="1">
      <c r="A1045" s="34"/>
      <c r="B1045" s="39"/>
      <c r="C1045" s="283" t="s">
        <v>475</v>
      </c>
      <c r="D1045" s="283" t="s">
        <v>476</v>
      </c>
      <c r="E1045" s="17" t="s">
        <v>435</v>
      </c>
      <c r="F1045" s="284">
        <v>0.60299999999999998</v>
      </c>
      <c r="G1045" s="34"/>
      <c r="H1045" s="39"/>
    </row>
    <row r="1046" spans="1:8" s="2" customFormat="1" ht="16.899999999999999" customHeight="1">
      <c r="A1046" s="34"/>
      <c r="B1046" s="39"/>
      <c r="C1046" s="279" t="s">
        <v>416</v>
      </c>
      <c r="D1046" s="280" t="s">
        <v>416</v>
      </c>
      <c r="E1046" s="281" t="s">
        <v>1</v>
      </c>
      <c r="F1046" s="282">
        <v>0</v>
      </c>
      <c r="G1046" s="34"/>
      <c r="H1046" s="39"/>
    </row>
    <row r="1047" spans="1:8" s="2" customFormat="1" ht="16.899999999999999" customHeight="1">
      <c r="A1047" s="34"/>
      <c r="B1047" s="39"/>
      <c r="C1047" s="283" t="s">
        <v>416</v>
      </c>
      <c r="D1047" s="283" t="s">
        <v>76</v>
      </c>
      <c r="E1047" s="17" t="s">
        <v>1</v>
      </c>
      <c r="F1047" s="284">
        <v>0</v>
      </c>
      <c r="G1047" s="34"/>
      <c r="H1047" s="39"/>
    </row>
    <row r="1048" spans="1:8" s="2" customFormat="1" ht="16.899999999999999" customHeight="1">
      <c r="A1048" s="34"/>
      <c r="B1048" s="39"/>
      <c r="C1048" s="279" t="s">
        <v>140</v>
      </c>
      <c r="D1048" s="280" t="s">
        <v>140</v>
      </c>
      <c r="E1048" s="281" t="s">
        <v>1</v>
      </c>
      <c r="F1048" s="282">
        <v>19.329999999999998</v>
      </c>
      <c r="G1048" s="34"/>
      <c r="H1048" s="39"/>
    </row>
    <row r="1049" spans="1:8" s="2" customFormat="1" ht="16.899999999999999" customHeight="1">
      <c r="A1049" s="34"/>
      <c r="B1049" s="39"/>
      <c r="C1049" s="283" t="s">
        <v>140</v>
      </c>
      <c r="D1049" s="283" t="s">
        <v>330</v>
      </c>
      <c r="E1049" s="17" t="s">
        <v>1</v>
      </c>
      <c r="F1049" s="284">
        <v>19.329999999999998</v>
      </c>
      <c r="G1049" s="34"/>
      <c r="H1049" s="39"/>
    </row>
    <row r="1050" spans="1:8" s="2" customFormat="1" ht="16.899999999999999" customHeight="1">
      <c r="A1050" s="34"/>
      <c r="B1050" s="39"/>
      <c r="C1050" s="285" t="s">
        <v>2061</v>
      </c>
      <c r="D1050" s="34"/>
      <c r="E1050" s="34"/>
      <c r="F1050" s="34"/>
      <c r="G1050" s="34"/>
      <c r="H1050" s="39"/>
    </row>
    <row r="1051" spans="1:8" s="2" customFormat="1" ht="16.899999999999999" customHeight="1">
      <c r="A1051" s="34"/>
      <c r="B1051" s="39"/>
      <c r="C1051" s="283" t="s">
        <v>361</v>
      </c>
      <c r="D1051" s="283" t="s">
        <v>362</v>
      </c>
      <c r="E1051" s="17" t="s">
        <v>190</v>
      </c>
      <c r="F1051" s="284">
        <v>19.329999999999998</v>
      </c>
      <c r="G1051" s="34"/>
      <c r="H1051" s="39"/>
    </row>
    <row r="1052" spans="1:8" s="2" customFormat="1" ht="22.5">
      <c r="A1052" s="34"/>
      <c r="B1052" s="39"/>
      <c r="C1052" s="283" t="s">
        <v>365</v>
      </c>
      <c r="D1052" s="283" t="s">
        <v>366</v>
      </c>
      <c r="E1052" s="17" t="s">
        <v>190</v>
      </c>
      <c r="F1052" s="284">
        <v>19.329999999999998</v>
      </c>
      <c r="G1052" s="34"/>
      <c r="H1052" s="39"/>
    </row>
    <row r="1053" spans="1:8" s="2" customFormat="1" ht="16.899999999999999" customHeight="1">
      <c r="A1053" s="34"/>
      <c r="B1053" s="39"/>
      <c r="C1053" s="279" t="s">
        <v>876</v>
      </c>
      <c r="D1053" s="280" t="s">
        <v>876</v>
      </c>
      <c r="E1053" s="281" t="s">
        <v>1</v>
      </c>
      <c r="F1053" s="282">
        <v>0.20499999999999999</v>
      </c>
      <c r="G1053" s="34"/>
      <c r="H1053" s="39"/>
    </row>
    <row r="1054" spans="1:8" s="2" customFormat="1" ht="16.899999999999999" customHeight="1">
      <c r="A1054" s="34"/>
      <c r="B1054" s="39"/>
      <c r="C1054" s="283" t="s">
        <v>876</v>
      </c>
      <c r="D1054" s="283" t="s">
        <v>912</v>
      </c>
      <c r="E1054" s="17" t="s">
        <v>1</v>
      </c>
      <c r="F1054" s="284">
        <v>0.20499999999999999</v>
      </c>
      <c r="G1054" s="34"/>
      <c r="H1054" s="39"/>
    </row>
    <row r="1055" spans="1:8" s="2" customFormat="1" ht="16.899999999999999" customHeight="1">
      <c r="A1055" s="34"/>
      <c r="B1055" s="39"/>
      <c r="C1055" s="279" t="s">
        <v>699</v>
      </c>
      <c r="D1055" s="280" t="s">
        <v>699</v>
      </c>
      <c r="E1055" s="281" t="s">
        <v>1</v>
      </c>
      <c r="F1055" s="282">
        <v>12.7</v>
      </c>
      <c r="G1055" s="34"/>
      <c r="H1055" s="39"/>
    </row>
    <row r="1056" spans="1:8" s="2" customFormat="1" ht="16.899999999999999" customHeight="1">
      <c r="A1056" s="34"/>
      <c r="B1056" s="39"/>
      <c r="C1056" s="283" t="s">
        <v>699</v>
      </c>
      <c r="D1056" s="283" t="s">
        <v>809</v>
      </c>
      <c r="E1056" s="17" t="s">
        <v>1</v>
      </c>
      <c r="F1056" s="284">
        <v>12.7</v>
      </c>
      <c r="G1056" s="34"/>
      <c r="H1056" s="39"/>
    </row>
    <row r="1057" spans="1:8" s="2" customFormat="1" ht="16.899999999999999" customHeight="1">
      <c r="A1057" s="34"/>
      <c r="B1057" s="39"/>
      <c r="C1057" s="285" t="s">
        <v>2061</v>
      </c>
      <c r="D1057" s="34"/>
      <c r="E1057" s="34"/>
      <c r="F1057" s="34"/>
      <c r="G1057" s="34"/>
      <c r="H1057" s="39"/>
    </row>
    <row r="1058" spans="1:8" s="2" customFormat="1" ht="16.899999999999999" customHeight="1">
      <c r="A1058" s="34"/>
      <c r="B1058" s="39"/>
      <c r="C1058" s="283" t="s">
        <v>656</v>
      </c>
      <c r="D1058" s="283" t="s">
        <v>657</v>
      </c>
      <c r="E1058" s="17" t="s">
        <v>340</v>
      </c>
      <c r="F1058" s="284">
        <v>12.7</v>
      </c>
      <c r="G1058" s="34"/>
      <c r="H1058" s="39"/>
    </row>
    <row r="1059" spans="1:8" s="2" customFormat="1" ht="22.5">
      <c r="A1059" s="34"/>
      <c r="B1059" s="39"/>
      <c r="C1059" s="283" t="s">
        <v>482</v>
      </c>
      <c r="D1059" s="283" t="s">
        <v>483</v>
      </c>
      <c r="E1059" s="17" t="s">
        <v>340</v>
      </c>
      <c r="F1059" s="284">
        <v>12.7</v>
      </c>
      <c r="G1059" s="34"/>
      <c r="H1059" s="39"/>
    </row>
    <row r="1060" spans="1:8" s="2" customFormat="1" ht="16.899999999999999" customHeight="1">
      <c r="A1060" s="34"/>
      <c r="B1060" s="39"/>
      <c r="C1060" s="283" t="s">
        <v>534</v>
      </c>
      <c r="D1060" s="283" t="s">
        <v>535</v>
      </c>
      <c r="E1060" s="17" t="s">
        <v>190</v>
      </c>
      <c r="F1060" s="284">
        <v>2.54</v>
      </c>
      <c r="G1060" s="34"/>
      <c r="H1060" s="39"/>
    </row>
    <row r="1061" spans="1:8" s="2" customFormat="1" ht="16.899999999999999" customHeight="1">
      <c r="A1061" s="34"/>
      <c r="B1061" s="39"/>
      <c r="C1061" s="283" t="s">
        <v>555</v>
      </c>
      <c r="D1061" s="283" t="s">
        <v>556</v>
      </c>
      <c r="E1061" s="17" t="s">
        <v>190</v>
      </c>
      <c r="F1061" s="284">
        <v>2.54</v>
      </c>
      <c r="G1061" s="34"/>
      <c r="H1061" s="39"/>
    </row>
    <row r="1062" spans="1:8" s="2" customFormat="1" ht="16.899999999999999" customHeight="1">
      <c r="A1062" s="34"/>
      <c r="B1062" s="39"/>
      <c r="C1062" s="283" t="s">
        <v>578</v>
      </c>
      <c r="D1062" s="283" t="s">
        <v>579</v>
      </c>
      <c r="E1062" s="17" t="s">
        <v>340</v>
      </c>
      <c r="F1062" s="284">
        <v>12.7</v>
      </c>
      <c r="G1062" s="34"/>
      <c r="H1062" s="39"/>
    </row>
    <row r="1063" spans="1:8" s="2" customFormat="1" ht="16.899999999999999" customHeight="1">
      <c r="A1063" s="34"/>
      <c r="B1063" s="39"/>
      <c r="C1063" s="283" t="s">
        <v>854</v>
      </c>
      <c r="D1063" s="283" t="s">
        <v>855</v>
      </c>
      <c r="E1063" s="17" t="s">
        <v>340</v>
      </c>
      <c r="F1063" s="284">
        <v>12.7</v>
      </c>
      <c r="G1063" s="34"/>
      <c r="H1063" s="39"/>
    </row>
    <row r="1064" spans="1:8" s="2" customFormat="1" ht="16.899999999999999" customHeight="1">
      <c r="A1064" s="34"/>
      <c r="B1064" s="39"/>
      <c r="C1064" s="279" t="s">
        <v>696</v>
      </c>
      <c r="D1064" s="280" t="s">
        <v>697</v>
      </c>
      <c r="E1064" s="281" t="s">
        <v>1</v>
      </c>
      <c r="F1064" s="282">
        <v>24.2</v>
      </c>
      <c r="G1064" s="34"/>
      <c r="H1064" s="39"/>
    </row>
    <row r="1065" spans="1:8" s="2" customFormat="1" ht="16.899999999999999" customHeight="1">
      <c r="A1065" s="34"/>
      <c r="B1065" s="39"/>
      <c r="C1065" s="283" t="s">
        <v>696</v>
      </c>
      <c r="D1065" s="283" t="s">
        <v>1723</v>
      </c>
      <c r="E1065" s="17" t="s">
        <v>1</v>
      </c>
      <c r="F1065" s="284">
        <v>24.2</v>
      </c>
      <c r="G1065" s="34"/>
      <c r="H1065" s="39"/>
    </row>
    <row r="1066" spans="1:8" s="2" customFormat="1" ht="16.899999999999999" customHeight="1">
      <c r="A1066" s="34"/>
      <c r="B1066" s="39"/>
      <c r="C1066" s="285" t="s">
        <v>2061</v>
      </c>
      <c r="D1066" s="34"/>
      <c r="E1066" s="34"/>
      <c r="F1066" s="34"/>
      <c r="G1066" s="34"/>
      <c r="H1066" s="39"/>
    </row>
    <row r="1067" spans="1:8" s="2" customFormat="1" ht="16.899999999999999" customHeight="1">
      <c r="A1067" s="34"/>
      <c r="B1067" s="39"/>
      <c r="C1067" s="283" t="s">
        <v>839</v>
      </c>
      <c r="D1067" s="283" t="s">
        <v>840</v>
      </c>
      <c r="E1067" s="17" t="s">
        <v>190</v>
      </c>
      <c r="F1067" s="284">
        <v>24.2</v>
      </c>
      <c r="G1067" s="34"/>
      <c r="H1067" s="39"/>
    </row>
    <row r="1068" spans="1:8" s="2" customFormat="1" ht="16.899999999999999" customHeight="1">
      <c r="A1068" s="34"/>
      <c r="B1068" s="39"/>
      <c r="C1068" s="283" t="s">
        <v>203</v>
      </c>
      <c r="D1068" s="283" t="s">
        <v>204</v>
      </c>
      <c r="E1068" s="17" t="s">
        <v>190</v>
      </c>
      <c r="F1068" s="284">
        <v>9.2799999999999994</v>
      </c>
      <c r="G1068" s="34"/>
      <c r="H1068" s="39"/>
    </row>
    <row r="1069" spans="1:8" s="2" customFormat="1" ht="16.899999999999999" customHeight="1">
      <c r="A1069" s="34"/>
      <c r="B1069" s="39"/>
      <c r="C1069" s="283" t="s">
        <v>824</v>
      </c>
      <c r="D1069" s="283" t="s">
        <v>825</v>
      </c>
      <c r="E1069" s="17" t="s">
        <v>190</v>
      </c>
      <c r="F1069" s="284">
        <v>24.2</v>
      </c>
      <c r="G1069" s="34"/>
      <c r="H1069" s="39"/>
    </row>
    <row r="1070" spans="1:8" s="2" customFormat="1" ht="16.899999999999999" customHeight="1">
      <c r="A1070" s="34"/>
      <c r="B1070" s="39"/>
      <c r="C1070" s="283" t="s">
        <v>847</v>
      </c>
      <c r="D1070" s="283" t="s">
        <v>848</v>
      </c>
      <c r="E1070" s="17" t="s">
        <v>190</v>
      </c>
      <c r="F1070" s="284">
        <v>24.2</v>
      </c>
      <c r="G1070" s="34"/>
      <c r="H1070" s="39"/>
    </row>
    <row r="1071" spans="1:8" s="2" customFormat="1" ht="16.899999999999999" customHeight="1">
      <c r="A1071" s="34"/>
      <c r="B1071" s="39"/>
      <c r="C1071" s="283" t="s">
        <v>752</v>
      </c>
      <c r="D1071" s="283" t="s">
        <v>753</v>
      </c>
      <c r="E1071" s="17" t="s">
        <v>190</v>
      </c>
      <c r="F1071" s="284">
        <v>2.78</v>
      </c>
      <c r="G1071" s="34"/>
      <c r="H1071" s="39"/>
    </row>
    <row r="1072" spans="1:8" s="2" customFormat="1" ht="16.899999999999999" customHeight="1">
      <c r="A1072" s="34"/>
      <c r="B1072" s="39"/>
      <c r="C1072" s="279" t="s">
        <v>693</v>
      </c>
      <c r="D1072" s="280" t="s">
        <v>694</v>
      </c>
      <c r="E1072" s="281" t="s">
        <v>1</v>
      </c>
      <c r="F1072" s="282">
        <v>21.42</v>
      </c>
      <c r="G1072" s="34"/>
      <c r="H1072" s="39"/>
    </row>
    <row r="1073" spans="1:8" s="2" customFormat="1" ht="16.899999999999999" customHeight="1">
      <c r="A1073" s="34"/>
      <c r="B1073" s="39"/>
      <c r="C1073" s="283" t="s">
        <v>693</v>
      </c>
      <c r="D1073" s="283" t="s">
        <v>1725</v>
      </c>
      <c r="E1073" s="17" t="s">
        <v>1</v>
      </c>
      <c r="F1073" s="284">
        <v>21.42</v>
      </c>
      <c r="G1073" s="34"/>
      <c r="H1073" s="39"/>
    </row>
    <row r="1074" spans="1:8" s="2" customFormat="1" ht="16.899999999999999" customHeight="1">
      <c r="A1074" s="34"/>
      <c r="B1074" s="39"/>
      <c r="C1074" s="285" t="s">
        <v>2061</v>
      </c>
      <c r="D1074" s="34"/>
      <c r="E1074" s="34"/>
      <c r="F1074" s="34"/>
      <c r="G1074" s="34"/>
      <c r="H1074" s="39"/>
    </row>
    <row r="1075" spans="1:8" s="2" customFormat="1" ht="16.899999999999999" customHeight="1">
      <c r="A1075" s="34"/>
      <c r="B1075" s="39"/>
      <c r="C1075" s="283" t="s">
        <v>843</v>
      </c>
      <c r="D1075" s="283" t="s">
        <v>844</v>
      </c>
      <c r="E1075" s="17" t="s">
        <v>190</v>
      </c>
      <c r="F1075" s="284">
        <v>21.42</v>
      </c>
      <c r="G1075" s="34"/>
      <c r="H1075" s="39"/>
    </row>
    <row r="1076" spans="1:8" s="2" customFormat="1" ht="16.899999999999999" customHeight="1">
      <c r="A1076" s="34"/>
      <c r="B1076" s="39"/>
      <c r="C1076" s="283" t="s">
        <v>752</v>
      </c>
      <c r="D1076" s="283" t="s">
        <v>753</v>
      </c>
      <c r="E1076" s="17" t="s">
        <v>190</v>
      </c>
      <c r="F1076" s="284">
        <v>2.78</v>
      </c>
      <c r="G1076" s="34"/>
      <c r="H1076" s="39"/>
    </row>
    <row r="1077" spans="1:8" s="2" customFormat="1" ht="16.899999999999999" customHeight="1">
      <c r="A1077" s="34"/>
      <c r="B1077" s="39"/>
      <c r="C1077" s="279" t="s">
        <v>272</v>
      </c>
      <c r="D1077" s="280" t="s">
        <v>2064</v>
      </c>
      <c r="E1077" s="281" t="s">
        <v>1</v>
      </c>
      <c r="F1077" s="282">
        <v>30.4</v>
      </c>
      <c r="G1077" s="34"/>
      <c r="H1077" s="39"/>
    </row>
    <row r="1078" spans="1:8" s="2" customFormat="1" ht="16.899999999999999" customHeight="1">
      <c r="A1078" s="34"/>
      <c r="B1078" s="39"/>
      <c r="C1078" s="283" t="s">
        <v>272</v>
      </c>
      <c r="D1078" s="283" t="s">
        <v>273</v>
      </c>
      <c r="E1078" s="17" t="s">
        <v>1</v>
      </c>
      <c r="F1078" s="284">
        <v>30.4</v>
      </c>
      <c r="G1078" s="34"/>
      <c r="H1078" s="39"/>
    </row>
    <row r="1079" spans="1:8" s="2" customFormat="1" ht="16.899999999999999" customHeight="1">
      <c r="A1079" s="34"/>
      <c r="B1079" s="39"/>
      <c r="C1079" s="279" t="s">
        <v>146</v>
      </c>
      <c r="D1079" s="280" t="s">
        <v>1</v>
      </c>
      <c r="E1079" s="281" t="s">
        <v>1</v>
      </c>
      <c r="F1079" s="282">
        <v>9.2799999999999994</v>
      </c>
      <c r="G1079" s="34"/>
      <c r="H1079" s="39"/>
    </row>
    <row r="1080" spans="1:8" s="2" customFormat="1" ht="16.899999999999999" customHeight="1">
      <c r="A1080" s="34"/>
      <c r="B1080" s="39"/>
      <c r="C1080" s="283" t="s">
        <v>146</v>
      </c>
      <c r="D1080" s="283" t="s">
        <v>729</v>
      </c>
      <c r="E1080" s="17" t="s">
        <v>1</v>
      </c>
      <c r="F1080" s="284">
        <v>9.2799999999999994</v>
      </c>
      <c r="G1080" s="34"/>
      <c r="H1080" s="39"/>
    </row>
    <row r="1081" spans="1:8" s="2" customFormat="1" ht="16.899999999999999" customHeight="1">
      <c r="A1081" s="34"/>
      <c r="B1081" s="39"/>
      <c r="C1081" s="285" t="s">
        <v>2061</v>
      </c>
      <c r="D1081" s="34"/>
      <c r="E1081" s="34"/>
      <c r="F1081" s="34"/>
      <c r="G1081" s="34"/>
      <c r="H1081" s="39"/>
    </row>
    <row r="1082" spans="1:8" s="2" customFormat="1" ht="16.899999999999999" customHeight="1">
      <c r="A1082" s="34"/>
      <c r="B1082" s="39"/>
      <c r="C1082" s="283" t="s">
        <v>203</v>
      </c>
      <c r="D1082" s="283" t="s">
        <v>204</v>
      </c>
      <c r="E1082" s="17" t="s">
        <v>190</v>
      </c>
      <c r="F1082" s="284">
        <v>9.2799999999999994</v>
      </c>
      <c r="G1082" s="34"/>
      <c r="H1082" s="39"/>
    </row>
    <row r="1083" spans="1:8" s="2" customFormat="1" ht="16.899999999999999" customHeight="1">
      <c r="A1083" s="34"/>
      <c r="B1083" s="39"/>
      <c r="C1083" s="283" t="s">
        <v>327</v>
      </c>
      <c r="D1083" s="283" t="s">
        <v>328</v>
      </c>
      <c r="E1083" s="17" t="s">
        <v>190</v>
      </c>
      <c r="F1083" s="284">
        <v>19.329999999999998</v>
      </c>
      <c r="G1083" s="34"/>
      <c r="H1083" s="39"/>
    </row>
    <row r="1084" spans="1:8" s="2" customFormat="1" ht="16.899999999999999" customHeight="1">
      <c r="A1084" s="34"/>
      <c r="B1084" s="39"/>
      <c r="C1084" s="283" t="s">
        <v>361</v>
      </c>
      <c r="D1084" s="283" t="s">
        <v>362</v>
      </c>
      <c r="E1084" s="17" t="s">
        <v>190</v>
      </c>
      <c r="F1084" s="284">
        <v>19.329999999999998</v>
      </c>
      <c r="G1084" s="34"/>
      <c r="H1084" s="39"/>
    </row>
    <row r="1085" spans="1:8" s="2" customFormat="1" ht="16.899999999999999" customHeight="1">
      <c r="A1085" s="34"/>
      <c r="B1085" s="39"/>
      <c r="C1085" s="279" t="s">
        <v>143</v>
      </c>
      <c r="D1085" s="280" t="s">
        <v>144</v>
      </c>
      <c r="E1085" s="281" t="s">
        <v>1</v>
      </c>
      <c r="F1085" s="282">
        <v>4.62</v>
      </c>
      <c r="G1085" s="34"/>
      <c r="H1085" s="39"/>
    </row>
    <row r="1086" spans="1:8" s="2" customFormat="1" ht="16.899999999999999" customHeight="1">
      <c r="A1086" s="34"/>
      <c r="B1086" s="39"/>
      <c r="C1086" s="283" t="s">
        <v>143</v>
      </c>
      <c r="D1086" s="283" t="s">
        <v>356</v>
      </c>
      <c r="E1086" s="17" t="s">
        <v>1</v>
      </c>
      <c r="F1086" s="284">
        <v>4.62</v>
      </c>
      <c r="G1086" s="34"/>
      <c r="H1086" s="39"/>
    </row>
    <row r="1087" spans="1:8" s="2" customFormat="1" ht="16.899999999999999" customHeight="1">
      <c r="A1087" s="34"/>
      <c r="B1087" s="39"/>
      <c r="C1087" s="285" t="s">
        <v>2061</v>
      </c>
      <c r="D1087" s="34"/>
      <c r="E1087" s="34"/>
      <c r="F1087" s="34"/>
      <c r="G1087" s="34"/>
      <c r="H1087" s="39"/>
    </row>
    <row r="1088" spans="1:8" s="2" customFormat="1" ht="16.899999999999999" customHeight="1">
      <c r="A1088" s="34"/>
      <c r="B1088" s="39"/>
      <c r="C1088" s="283" t="s">
        <v>353</v>
      </c>
      <c r="D1088" s="283" t="s">
        <v>354</v>
      </c>
      <c r="E1088" s="17" t="s">
        <v>190</v>
      </c>
      <c r="F1088" s="284">
        <v>4.62</v>
      </c>
      <c r="G1088" s="34"/>
      <c r="H1088" s="39"/>
    </row>
    <row r="1089" spans="1:8" s="2" customFormat="1" ht="16.899999999999999" customHeight="1">
      <c r="A1089" s="34"/>
      <c r="B1089" s="39"/>
      <c r="C1089" s="283" t="s">
        <v>203</v>
      </c>
      <c r="D1089" s="283" t="s">
        <v>204</v>
      </c>
      <c r="E1089" s="17" t="s">
        <v>190</v>
      </c>
      <c r="F1089" s="284">
        <v>9.2799999999999994</v>
      </c>
      <c r="G1089" s="34"/>
      <c r="H1089" s="39"/>
    </row>
    <row r="1090" spans="1:8" s="2" customFormat="1" ht="16.899999999999999" customHeight="1">
      <c r="A1090" s="34"/>
      <c r="B1090" s="39"/>
      <c r="C1090" s="283" t="s">
        <v>216</v>
      </c>
      <c r="D1090" s="283" t="s">
        <v>217</v>
      </c>
      <c r="E1090" s="17" t="s">
        <v>190</v>
      </c>
      <c r="F1090" s="284">
        <v>4.62</v>
      </c>
      <c r="G1090" s="34"/>
      <c r="H1090" s="39"/>
    </row>
    <row r="1091" spans="1:8" s="2" customFormat="1" ht="16.899999999999999" customHeight="1">
      <c r="A1091" s="34"/>
      <c r="B1091" s="39"/>
      <c r="C1091" s="279" t="s">
        <v>137</v>
      </c>
      <c r="D1091" s="280" t="s">
        <v>138</v>
      </c>
      <c r="E1091" s="281" t="s">
        <v>1</v>
      </c>
      <c r="F1091" s="282">
        <v>10.050000000000001</v>
      </c>
      <c r="G1091" s="34"/>
      <c r="H1091" s="39"/>
    </row>
    <row r="1092" spans="1:8" s="2" customFormat="1" ht="16.899999999999999" customHeight="1">
      <c r="A1092" s="34"/>
      <c r="B1092" s="39"/>
      <c r="C1092" s="283" t="s">
        <v>137</v>
      </c>
      <c r="D1092" s="283" t="s">
        <v>734</v>
      </c>
      <c r="E1092" s="17" t="s">
        <v>1</v>
      </c>
      <c r="F1092" s="284">
        <v>10.050000000000001</v>
      </c>
      <c r="G1092" s="34"/>
      <c r="H1092" s="39"/>
    </row>
    <row r="1093" spans="1:8" s="2" customFormat="1" ht="16.899999999999999" customHeight="1">
      <c r="A1093" s="34"/>
      <c r="B1093" s="39"/>
      <c r="C1093" s="285" t="s">
        <v>2061</v>
      </c>
      <c r="D1093" s="34"/>
      <c r="E1093" s="34"/>
      <c r="F1093" s="34"/>
      <c r="G1093" s="34"/>
      <c r="H1093" s="39"/>
    </row>
    <row r="1094" spans="1:8" s="2" customFormat="1" ht="16.899999999999999" customHeight="1">
      <c r="A1094" s="34"/>
      <c r="B1094" s="39"/>
      <c r="C1094" s="283" t="s">
        <v>211</v>
      </c>
      <c r="D1094" s="283" t="s">
        <v>212</v>
      </c>
      <c r="E1094" s="17" t="s">
        <v>190</v>
      </c>
      <c r="F1094" s="284">
        <v>10.050000000000001</v>
      </c>
      <c r="G1094" s="34"/>
      <c r="H1094" s="39"/>
    </row>
    <row r="1095" spans="1:8" s="2" customFormat="1" ht="16.899999999999999" customHeight="1">
      <c r="A1095" s="34"/>
      <c r="B1095" s="39"/>
      <c r="C1095" s="283" t="s">
        <v>433</v>
      </c>
      <c r="D1095" s="283" t="s">
        <v>434</v>
      </c>
      <c r="E1095" s="17" t="s">
        <v>435</v>
      </c>
      <c r="F1095" s="284">
        <v>2.0099999999999998</v>
      </c>
      <c r="G1095" s="34"/>
      <c r="H1095" s="39"/>
    </row>
    <row r="1096" spans="1:8" s="2" customFormat="1" ht="16.899999999999999" customHeight="1">
      <c r="A1096" s="34"/>
      <c r="B1096" s="39"/>
      <c r="C1096" s="283" t="s">
        <v>195</v>
      </c>
      <c r="D1096" s="283" t="s">
        <v>196</v>
      </c>
      <c r="E1096" s="17" t="s">
        <v>190</v>
      </c>
      <c r="F1096" s="284">
        <v>10.050000000000001</v>
      </c>
      <c r="G1096" s="34"/>
      <c r="H1096" s="39"/>
    </row>
    <row r="1097" spans="1:8" s="2" customFormat="1" ht="16.899999999999999" customHeight="1">
      <c r="A1097" s="34"/>
      <c r="B1097" s="39"/>
      <c r="C1097" s="283" t="s">
        <v>464</v>
      </c>
      <c r="D1097" s="283" t="s">
        <v>465</v>
      </c>
      <c r="E1097" s="17" t="s">
        <v>435</v>
      </c>
      <c r="F1097" s="284">
        <v>0.60299999999999998</v>
      </c>
      <c r="G1097" s="34"/>
      <c r="H1097" s="39"/>
    </row>
    <row r="1098" spans="1:8" s="2" customFormat="1" ht="16.899999999999999" customHeight="1">
      <c r="A1098" s="34"/>
      <c r="B1098" s="39"/>
      <c r="C1098" s="283" t="s">
        <v>468</v>
      </c>
      <c r="D1098" s="283" t="s">
        <v>469</v>
      </c>
      <c r="E1098" s="17" t="s">
        <v>435</v>
      </c>
      <c r="F1098" s="284">
        <v>1.0049999999999999</v>
      </c>
      <c r="G1098" s="34"/>
      <c r="H1098" s="39"/>
    </row>
    <row r="1099" spans="1:8" s="2" customFormat="1" ht="16.899999999999999" customHeight="1">
      <c r="A1099" s="34"/>
      <c r="B1099" s="39"/>
      <c r="C1099" s="283" t="s">
        <v>478</v>
      </c>
      <c r="D1099" s="283" t="s">
        <v>479</v>
      </c>
      <c r="E1099" s="17" t="s">
        <v>243</v>
      </c>
      <c r="F1099" s="284">
        <v>3.6999999999999998E-2</v>
      </c>
      <c r="G1099" s="34"/>
      <c r="H1099" s="39"/>
    </row>
    <row r="1100" spans="1:8" s="2" customFormat="1" ht="16.899999999999999" customHeight="1">
      <c r="A1100" s="34"/>
      <c r="B1100" s="39"/>
      <c r="C1100" s="283" t="s">
        <v>485</v>
      </c>
      <c r="D1100" s="283" t="s">
        <v>486</v>
      </c>
      <c r="E1100" s="17" t="s">
        <v>435</v>
      </c>
      <c r="F1100" s="284">
        <v>1.0049999999999999</v>
      </c>
      <c r="G1100" s="34"/>
      <c r="H1100" s="39"/>
    </row>
    <row r="1101" spans="1:8" s="2" customFormat="1" ht="16.899999999999999" customHeight="1">
      <c r="A1101" s="34"/>
      <c r="B1101" s="39"/>
      <c r="C1101" s="283" t="s">
        <v>527</v>
      </c>
      <c r="D1101" s="283" t="s">
        <v>528</v>
      </c>
      <c r="E1101" s="17" t="s">
        <v>190</v>
      </c>
      <c r="F1101" s="284">
        <v>10.050000000000001</v>
      </c>
      <c r="G1101" s="34"/>
      <c r="H1101" s="39"/>
    </row>
    <row r="1102" spans="1:8" s="2" customFormat="1" ht="16.899999999999999" customHeight="1">
      <c r="A1102" s="34"/>
      <c r="B1102" s="39"/>
      <c r="C1102" s="283" t="s">
        <v>542</v>
      </c>
      <c r="D1102" s="283" t="s">
        <v>543</v>
      </c>
      <c r="E1102" s="17" t="s">
        <v>190</v>
      </c>
      <c r="F1102" s="284">
        <v>10.050000000000001</v>
      </c>
      <c r="G1102" s="34"/>
      <c r="H1102" s="39"/>
    </row>
    <row r="1103" spans="1:8" s="2" customFormat="1" ht="16.899999999999999" customHeight="1">
      <c r="A1103" s="34"/>
      <c r="B1103" s="39"/>
      <c r="C1103" s="283" t="s">
        <v>546</v>
      </c>
      <c r="D1103" s="283" t="s">
        <v>547</v>
      </c>
      <c r="E1103" s="17" t="s">
        <v>190</v>
      </c>
      <c r="F1103" s="284">
        <v>10.050000000000001</v>
      </c>
      <c r="G1103" s="34"/>
      <c r="H1103" s="39"/>
    </row>
    <row r="1104" spans="1:8" s="2" customFormat="1" ht="16.899999999999999" customHeight="1">
      <c r="A1104" s="34"/>
      <c r="B1104" s="39"/>
      <c r="C1104" s="283" t="s">
        <v>569</v>
      </c>
      <c r="D1104" s="283" t="s">
        <v>570</v>
      </c>
      <c r="E1104" s="17" t="s">
        <v>190</v>
      </c>
      <c r="F1104" s="284">
        <v>10.050000000000001</v>
      </c>
      <c r="G1104" s="34"/>
      <c r="H1104" s="39"/>
    </row>
    <row r="1105" spans="1:8" s="2" customFormat="1" ht="16.899999999999999" customHeight="1">
      <c r="A1105" s="34"/>
      <c r="B1105" s="39"/>
      <c r="C1105" s="283" t="s">
        <v>582</v>
      </c>
      <c r="D1105" s="283" t="s">
        <v>583</v>
      </c>
      <c r="E1105" s="17" t="s">
        <v>190</v>
      </c>
      <c r="F1105" s="284">
        <v>10.050000000000001</v>
      </c>
      <c r="G1105" s="34"/>
      <c r="H1105" s="39"/>
    </row>
    <row r="1106" spans="1:8" s="2" customFormat="1" ht="16.899999999999999" customHeight="1">
      <c r="A1106" s="34"/>
      <c r="B1106" s="39"/>
      <c r="C1106" s="283" t="s">
        <v>796</v>
      </c>
      <c r="D1106" s="283" t="s">
        <v>797</v>
      </c>
      <c r="E1106" s="17" t="s">
        <v>190</v>
      </c>
      <c r="F1106" s="284">
        <v>10.050000000000001</v>
      </c>
      <c r="G1106" s="34"/>
      <c r="H1106" s="39"/>
    </row>
    <row r="1107" spans="1:8" s="2" customFormat="1" ht="16.899999999999999" customHeight="1">
      <c r="A1107" s="34"/>
      <c r="B1107" s="39"/>
      <c r="C1107" s="283" t="s">
        <v>646</v>
      </c>
      <c r="D1107" s="283" t="s">
        <v>647</v>
      </c>
      <c r="E1107" s="17" t="s">
        <v>190</v>
      </c>
      <c r="F1107" s="284">
        <v>10.050000000000001</v>
      </c>
      <c r="G1107" s="34"/>
      <c r="H1107" s="39"/>
    </row>
    <row r="1108" spans="1:8" s="2" customFormat="1" ht="22.5">
      <c r="A1108" s="34"/>
      <c r="B1108" s="39"/>
      <c r="C1108" s="283" t="s">
        <v>650</v>
      </c>
      <c r="D1108" s="283" t="s">
        <v>651</v>
      </c>
      <c r="E1108" s="17" t="s">
        <v>190</v>
      </c>
      <c r="F1108" s="284">
        <v>10.050000000000001</v>
      </c>
      <c r="G1108" s="34"/>
      <c r="H1108" s="39"/>
    </row>
    <row r="1109" spans="1:8" s="2" customFormat="1" ht="16.899999999999999" customHeight="1">
      <c r="A1109" s="34"/>
      <c r="B1109" s="39"/>
      <c r="C1109" s="283" t="s">
        <v>805</v>
      </c>
      <c r="D1109" s="283" t="s">
        <v>806</v>
      </c>
      <c r="E1109" s="17" t="s">
        <v>190</v>
      </c>
      <c r="F1109" s="284">
        <v>10.050000000000001</v>
      </c>
      <c r="G1109" s="34"/>
      <c r="H1109" s="39"/>
    </row>
    <row r="1110" spans="1:8" s="2" customFormat="1" ht="16.899999999999999" customHeight="1">
      <c r="A1110" s="34"/>
      <c r="B1110" s="39"/>
      <c r="C1110" s="283" t="s">
        <v>327</v>
      </c>
      <c r="D1110" s="283" t="s">
        <v>328</v>
      </c>
      <c r="E1110" s="17" t="s">
        <v>190</v>
      </c>
      <c r="F1110" s="284">
        <v>19.329999999999998</v>
      </c>
      <c r="G1110" s="34"/>
      <c r="H1110" s="39"/>
    </row>
    <row r="1111" spans="1:8" s="2" customFormat="1" ht="16.899999999999999" customHeight="1">
      <c r="A1111" s="34"/>
      <c r="B1111" s="39"/>
      <c r="C1111" s="283" t="s">
        <v>344</v>
      </c>
      <c r="D1111" s="283" t="s">
        <v>345</v>
      </c>
      <c r="E1111" s="17" t="s">
        <v>190</v>
      </c>
      <c r="F1111" s="284">
        <v>10.050000000000001</v>
      </c>
      <c r="G1111" s="34"/>
      <c r="H1111" s="39"/>
    </row>
    <row r="1112" spans="1:8" s="2" customFormat="1" ht="16.899999999999999" customHeight="1">
      <c r="A1112" s="34"/>
      <c r="B1112" s="39"/>
      <c r="C1112" s="283" t="s">
        <v>361</v>
      </c>
      <c r="D1112" s="283" t="s">
        <v>362</v>
      </c>
      <c r="E1112" s="17" t="s">
        <v>190</v>
      </c>
      <c r="F1112" s="284">
        <v>19.329999999999998</v>
      </c>
      <c r="G1112" s="34"/>
      <c r="H1112" s="39"/>
    </row>
    <row r="1113" spans="1:8" s="2" customFormat="1" ht="22.5">
      <c r="A1113" s="34"/>
      <c r="B1113" s="39"/>
      <c r="C1113" s="283" t="s">
        <v>230</v>
      </c>
      <c r="D1113" s="283" t="s">
        <v>231</v>
      </c>
      <c r="E1113" s="17" t="s">
        <v>190</v>
      </c>
      <c r="F1113" s="284">
        <v>10.050000000000001</v>
      </c>
      <c r="G1113" s="34"/>
      <c r="H1113" s="39"/>
    </row>
    <row r="1114" spans="1:8" s="2" customFormat="1" ht="16.899999999999999" customHeight="1">
      <c r="A1114" s="34"/>
      <c r="B1114" s="39"/>
      <c r="C1114" s="283" t="s">
        <v>233</v>
      </c>
      <c r="D1114" s="283" t="s">
        <v>234</v>
      </c>
      <c r="E1114" s="17" t="s">
        <v>190</v>
      </c>
      <c r="F1114" s="284">
        <v>10.050000000000001</v>
      </c>
      <c r="G1114" s="34"/>
      <c r="H1114" s="39"/>
    </row>
    <row r="1115" spans="1:8" s="2" customFormat="1" ht="22.5">
      <c r="A1115" s="34"/>
      <c r="B1115" s="39"/>
      <c r="C1115" s="283" t="s">
        <v>492</v>
      </c>
      <c r="D1115" s="283" t="s">
        <v>493</v>
      </c>
      <c r="E1115" s="17" t="s">
        <v>435</v>
      </c>
      <c r="F1115" s="284">
        <v>1.0049999999999999</v>
      </c>
      <c r="G1115" s="34"/>
      <c r="H1115" s="39"/>
    </row>
    <row r="1116" spans="1:8" s="2" customFormat="1" ht="16.899999999999999" customHeight="1">
      <c r="A1116" s="34"/>
      <c r="B1116" s="39"/>
      <c r="C1116" s="283" t="s">
        <v>495</v>
      </c>
      <c r="D1116" s="283" t="s">
        <v>496</v>
      </c>
      <c r="E1116" s="17" t="s">
        <v>435</v>
      </c>
      <c r="F1116" s="284">
        <v>1.0049999999999999</v>
      </c>
      <c r="G1116" s="34"/>
      <c r="H1116" s="39"/>
    </row>
    <row r="1117" spans="1:8" s="2" customFormat="1" ht="16.899999999999999" customHeight="1">
      <c r="A1117" s="34"/>
      <c r="B1117" s="39"/>
      <c r="C1117" s="279" t="s">
        <v>702</v>
      </c>
      <c r="D1117" s="280" t="s">
        <v>703</v>
      </c>
      <c r="E1117" s="281" t="s">
        <v>1</v>
      </c>
      <c r="F1117" s="282">
        <v>3.96</v>
      </c>
      <c r="G1117" s="34"/>
      <c r="H1117" s="39"/>
    </row>
    <row r="1118" spans="1:8" s="2" customFormat="1" ht="16.899999999999999" customHeight="1">
      <c r="A1118" s="34"/>
      <c r="B1118" s="39"/>
      <c r="C1118" s="283" t="s">
        <v>702</v>
      </c>
      <c r="D1118" s="283" t="s">
        <v>1655</v>
      </c>
      <c r="E1118" s="17" t="s">
        <v>1</v>
      </c>
      <c r="F1118" s="284">
        <v>3.96</v>
      </c>
      <c r="G1118" s="34"/>
      <c r="H1118" s="39"/>
    </row>
    <row r="1119" spans="1:8" s="2" customFormat="1" ht="16.899999999999999" customHeight="1">
      <c r="A1119" s="34"/>
      <c r="B1119" s="39"/>
      <c r="C1119" s="285" t="s">
        <v>2061</v>
      </c>
      <c r="D1119" s="34"/>
      <c r="E1119" s="34"/>
      <c r="F1119" s="34"/>
      <c r="G1119" s="34"/>
      <c r="H1119" s="39"/>
    </row>
    <row r="1120" spans="1:8" s="2" customFormat="1" ht="16.899999999999999" customHeight="1">
      <c r="A1120" s="34"/>
      <c r="B1120" s="39"/>
      <c r="C1120" s="283" t="s">
        <v>719</v>
      </c>
      <c r="D1120" s="283" t="s">
        <v>720</v>
      </c>
      <c r="E1120" s="17" t="s">
        <v>190</v>
      </c>
      <c r="F1120" s="284">
        <v>3.96</v>
      </c>
      <c r="G1120" s="34"/>
      <c r="H1120" s="39"/>
    </row>
    <row r="1121" spans="1:8" s="2" customFormat="1" ht="16.899999999999999" customHeight="1">
      <c r="A1121" s="34"/>
      <c r="B1121" s="39"/>
      <c r="C1121" s="283" t="s">
        <v>377</v>
      </c>
      <c r="D1121" s="283" t="s">
        <v>378</v>
      </c>
      <c r="E1121" s="17" t="s">
        <v>190</v>
      </c>
      <c r="F1121" s="284">
        <v>5.28</v>
      </c>
      <c r="G1121" s="34"/>
      <c r="H1121" s="39"/>
    </row>
    <row r="1122" spans="1:8" s="2" customFormat="1" ht="16.899999999999999" customHeight="1">
      <c r="A1122" s="34"/>
      <c r="B1122" s="39"/>
      <c r="C1122" s="279" t="s">
        <v>149</v>
      </c>
      <c r="D1122" s="280" t="s">
        <v>150</v>
      </c>
      <c r="E1122" s="281" t="s">
        <v>1</v>
      </c>
      <c r="F1122" s="282">
        <v>2.68</v>
      </c>
      <c r="G1122" s="34"/>
      <c r="H1122" s="39"/>
    </row>
    <row r="1123" spans="1:8" s="2" customFormat="1" ht="16.899999999999999" customHeight="1">
      <c r="A1123" s="34"/>
      <c r="B1123" s="39"/>
      <c r="C1123" s="283" t="s">
        <v>149</v>
      </c>
      <c r="D1123" s="283" t="s">
        <v>724</v>
      </c>
      <c r="E1123" s="17" t="s">
        <v>1</v>
      </c>
      <c r="F1123" s="284">
        <v>2.68</v>
      </c>
      <c r="G1123" s="34"/>
      <c r="H1123" s="39"/>
    </row>
    <row r="1124" spans="1:8" s="2" customFormat="1" ht="16.899999999999999" customHeight="1">
      <c r="A1124" s="34"/>
      <c r="B1124" s="39"/>
      <c r="C1124" s="285" t="s">
        <v>2061</v>
      </c>
      <c r="D1124" s="34"/>
      <c r="E1124" s="34"/>
      <c r="F1124" s="34"/>
      <c r="G1124" s="34"/>
      <c r="H1124" s="39"/>
    </row>
    <row r="1125" spans="1:8" s="2" customFormat="1" ht="16.899999999999999" customHeight="1">
      <c r="A1125" s="34"/>
      <c r="B1125" s="39"/>
      <c r="C1125" s="283" t="s">
        <v>188</v>
      </c>
      <c r="D1125" s="283" t="s">
        <v>189</v>
      </c>
      <c r="E1125" s="17" t="s">
        <v>190</v>
      </c>
      <c r="F1125" s="284">
        <v>2.68</v>
      </c>
      <c r="G1125" s="34"/>
      <c r="H1125" s="39"/>
    </row>
    <row r="1126" spans="1:8" s="2" customFormat="1" ht="16.899999999999999" customHeight="1">
      <c r="A1126" s="34"/>
      <c r="B1126" s="39"/>
      <c r="C1126" s="283" t="s">
        <v>332</v>
      </c>
      <c r="D1126" s="283" t="s">
        <v>333</v>
      </c>
      <c r="E1126" s="17" t="s">
        <v>190</v>
      </c>
      <c r="F1126" s="284">
        <v>2.68</v>
      </c>
      <c r="G1126" s="34"/>
      <c r="H1126" s="39"/>
    </row>
    <row r="1127" spans="1:8" s="2" customFormat="1" ht="16.899999999999999" customHeight="1">
      <c r="A1127" s="34"/>
      <c r="B1127" s="39"/>
      <c r="C1127" s="279" t="s">
        <v>412</v>
      </c>
      <c r="D1127" s="280" t="s">
        <v>413</v>
      </c>
      <c r="E1127" s="281" t="s">
        <v>1</v>
      </c>
      <c r="F1127" s="282">
        <v>0</v>
      </c>
      <c r="G1127" s="34"/>
      <c r="H1127" s="39"/>
    </row>
    <row r="1128" spans="1:8" s="2" customFormat="1" ht="16.899999999999999" customHeight="1">
      <c r="A1128" s="34"/>
      <c r="B1128" s="39"/>
      <c r="C1128" s="283" t="s">
        <v>412</v>
      </c>
      <c r="D1128" s="283" t="s">
        <v>76</v>
      </c>
      <c r="E1128" s="17" t="s">
        <v>1</v>
      </c>
      <c r="F1128" s="284">
        <v>0</v>
      </c>
      <c r="G1128" s="34"/>
      <c r="H1128" s="39"/>
    </row>
    <row r="1129" spans="1:8" s="2" customFormat="1" ht="16.899999999999999" customHeight="1">
      <c r="A1129" s="34"/>
      <c r="B1129" s="39"/>
      <c r="C1129" s="279" t="s">
        <v>148</v>
      </c>
      <c r="D1129" s="280" t="s">
        <v>148</v>
      </c>
      <c r="E1129" s="281" t="s">
        <v>1</v>
      </c>
      <c r="F1129" s="282">
        <v>0</v>
      </c>
      <c r="G1129" s="34"/>
      <c r="H1129" s="39"/>
    </row>
    <row r="1130" spans="1:8" s="2" customFormat="1" ht="16.899999999999999" customHeight="1">
      <c r="A1130" s="34"/>
      <c r="B1130" s="39"/>
      <c r="C1130" s="283" t="s">
        <v>148</v>
      </c>
      <c r="D1130" s="283" t="s">
        <v>76</v>
      </c>
      <c r="E1130" s="17" t="s">
        <v>1</v>
      </c>
      <c r="F1130" s="284">
        <v>0</v>
      </c>
      <c r="G1130" s="34"/>
      <c r="H1130" s="39"/>
    </row>
    <row r="1131" spans="1:8" s="2" customFormat="1" ht="16.899999999999999" customHeight="1">
      <c r="A1131" s="34"/>
      <c r="B1131" s="39"/>
      <c r="C1131" s="279" t="s">
        <v>418</v>
      </c>
      <c r="D1131" s="280" t="s">
        <v>419</v>
      </c>
      <c r="E1131" s="281" t="s">
        <v>1</v>
      </c>
      <c r="F1131" s="282">
        <v>2.0099999999999998</v>
      </c>
      <c r="G1131" s="34"/>
      <c r="H1131" s="39"/>
    </row>
    <row r="1132" spans="1:8" s="2" customFormat="1" ht="16.899999999999999" customHeight="1">
      <c r="A1132" s="34"/>
      <c r="B1132" s="39"/>
      <c r="C1132" s="283" t="s">
        <v>418</v>
      </c>
      <c r="D1132" s="283" t="s">
        <v>437</v>
      </c>
      <c r="E1132" s="17" t="s">
        <v>1</v>
      </c>
      <c r="F1132" s="284">
        <v>2.0099999999999998</v>
      </c>
      <c r="G1132" s="34"/>
      <c r="H1132" s="39"/>
    </row>
    <row r="1133" spans="1:8" s="2" customFormat="1" ht="16.899999999999999" customHeight="1">
      <c r="A1133" s="34"/>
      <c r="B1133" s="39"/>
      <c r="C1133" s="285" t="s">
        <v>2061</v>
      </c>
      <c r="D1133" s="34"/>
      <c r="E1133" s="34"/>
      <c r="F1133" s="34"/>
      <c r="G1133" s="34"/>
      <c r="H1133" s="39"/>
    </row>
    <row r="1134" spans="1:8" s="2" customFormat="1" ht="16.899999999999999" customHeight="1">
      <c r="A1134" s="34"/>
      <c r="B1134" s="39"/>
      <c r="C1134" s="283" t="s">
        <v>433</v>
      </c>
      <c r="D1134" s="283" t="s">
        <v>434</v>
      </c>
      <c r="E1134" s="17" t="s">
        <v>435</v>
      </c>
      <c r="F1134" s="284">
        <v>2.0099999999999998</v>
      </c>
      <c r="G1134" s="34"/>
      <c r="H1134" s="39"/>
    </row>
    <row r="1135" spans="1:8" s="2" customFormat="1" ht="22.5">
      <c r="A1135" s="34"/>
      <c r="B1135" s="39"/>
      <c r="C1135" s="283" t="s">
        <v>438</v>
      </c>
      <c r="D1135" s="283" t="s">
        <v>439</v>
      </c>
      <c r="E1135" s="17" t="s">
        <v>435</v>
      </c>
      <c r="F1135" s="284">
        <v>2.0099999999999998</v>
      </c>
      <c r="G1135" s="34"/>
      <c r="H1135" s="39"/>
    </row>
    <row r="1136" spans="1:8" s="2" customFormat="1" ht="22.5">
      <c r="A1136" s="34"/>
      <c r="B1136" s="39"/>
      <c r="C1136" s="283" t="s">
        <v>441</v>
      </c>
      <c r="D1136" s="283" t="s">
        <v>442</v>
      </c>
      <c r="E1136" s="17" t="s">
        <v>435</v>
      </c>
      <c r="F1136" s="284">
        <v>2.0099999999999998</v>
      </c>
      <c r="G1136" s="34"/>
      <c r="H1136" s="39"/>
    </row>
    <row r="1137" spans="1:8" s="2" customFormat="1" ht="22.5">
      <c r="A1137" s="34"/>
      <c r="B1137" s="39"/>
      <c r="C1137" s="283" t="s">
        <v>444</v>
      </c>
      <c r="D1137" s="283" t="s">
        <v>445</v>
      </c>
      <c r="E1137" s="17" t="s">
        <v>435</v>
      </c>
      <c r="F1137" s="284">
        <v>2.0099999999999998</v>
      </c>
      <c r="G1137" s="34"/>
      <c r="H1137" s="39"/>
    </row>
    <row r="1138" spans="1:8" s="2" customFormat="1" ht="16.899999999999999" customHeight="1">
      <c r="A1138" s="34"/>
      <c r="B1138" s="39"/>
      <c r="C1138" s="283" t="s">
        <v>447</v>
      </c>
      <c r="D1138" s="283" t="s">
        <v>448</v>
      </c>
      <c r="E1138" s="17" t="s">
        <v>243</v>
      </c>
      <c r="F1138" s="284">
        <v>3.2160000000000002</v>
      </c>
      <c r="G1138" s="34"/>
      <c r="H1138" s="39"/>
    </row>
    <row r="1139" spans="1:8" s="2" customFormat="1" ht="16.899999999999999" customHeight="1">
      <c r="A1139" s="34"/>
      <c r="B1139" s="39"/>
      <c r="C1139" s="283" t="s">
        <v>451</v>
      </c>
      <c r="D1139" s="283" t="s">
        <v>452</v>
      </c>
      <c r="E1139" s="17" t="s">
        <v>435</v>
      </c>
      <c r="F1139" s="284">
        <v>2.0099999999999998</v>
      </c>
      <c r="G1139" s="34"/>
      <c r="H1139" s="39"/>
    </row>
    <row r="1140" spans="1:8" s="2" customFormat="1" ht="26.45" customHeight="1">
      <c r="A1140" s="34"/>
      <c r="B1140" s="39"/>
      <c r="C1140" s="278" t="s">
        <v>2093</v>
      </c>
      <c r="D1140" s="278" t="s">
        <v>126</v>
      </c>
      <c r="E1140" s="34"/>
      <c r="F1140" s="34"/>
      <c r="G1140" s="34"/>
      <c r="H1140" s="39"/>
    </row>
    <row r="1141" spans="1:8" s="2" customFormat="1" ht="16.899999999999999" customHeight="1">
      <c r="A1141" s="34"/>
      <c r="B1141" s="39"/>
      <c r="C1141" s="279" t="s">
        <v>1143</v>
      </c>
      <c r="D1141" s="280" t="s">
        <v>1144</v>
      </c>
      <c r="E1141" s="281" t="s">
        <v>1</v>
      </c>
      <c r="F1141" s="282">
        <v>29.4</v>
      </c>
      <c r="G1141" s="34"/>
      <c r="H1141" s="39"/>
    </row>
    <row r="1142" spans="1:8" s="2" customFormat="1" ht="16.899999999999999" customHeight="1">
      <c r="A1142" s="34"/>
      <c r="B1142" s="39"/>
      <c r="C1142" s="283" t="s">
        <v>1143</v>
      </c>
      <c r="D1142" s="283" t="s">
        <v>1875</v>
      </c>
      <c r="E1142" s="17" t="s">
        <v>1</v>
      </c>
      <c r="F1142" s="284">
        <v>29.4</v>
      </c>
      <c r="G1142" s="34"/>
      <c r="H1142" s="39"/>
    </row>
    <row r="1143" spans="1:8" s="2" customFormat="1" ht="16.899999999999999" customHeight="1">
      <c r="A1143" s="34"/>
      <c r="B1143" s="39"/>
      <c r="C1143" s="285" t="s">
        <v>2061</v>
      </c>
      <c r="D1143" s="34"/>
      <c r="E1143" s="34"/>
      <c r="F1143" s="34"/>
      <c r="G1143" s="34"/>
      <c r="H1143" s="39"/>
    </row>
    <row r="1144" spans="1:8" s="2" customFormat="1" ht="16.899999999999999" customHeight="1">
      <c r="A1144" s="34"/>
      <c r="B1144" s="39"/>
      <c r="C1144" s="283" t="s">
        <v>1263</v>
      </c>
      <c r="D1144" s="283" t="s">
        <v>1264</v>
      </c>
      <c r="E1144" s="17" t="s">
        <v>190</v>
      </c>
      <c r="F1144" s="284">
        <v>29.4</v>
      </c>
      <c r="G1144" s="34"/>
      <c r="H1144" s="39"/>
    </row>
    <row r="1145" spans="1:8" s="2" customFormat="1" ht="16.899999999999999" customHeight="1">
      <c r="A1145" s="34"/>
      <c r="B1145" s="39"/>
      <c r="C1145" s="283" t="s">
        <v>327</v>
      </c>
      <c r="D1145" s="283" t="s">
        <v>328</v>
      </c>
      <c r="E1145" s="17" t="s">
        <v>190</v>
      </c>
      <c r="F1145" s="284">
        <v>47.16</v>
      </c>
      <c r="G1145" s="34"/>
      <c r="H1145" s="39"/>
    </row>
    <row r="1146" spans="1:8" s="2" customFormat="1" ht="16.899999999999999" customHeight="1">
      <c r="A1146" s="34"/>
      <c r="B1146" s="39"/>
      <c r="C1146" s="283" t="s">
        <v>332</v>
      </c>
      <c r="D1146" s="283" t="s">
        <v>333</v>
      </c>
      <c r="E1146" s="17" t="s">
        <v>190</v>
      </c>
      <c r="F1146" s="284">
        <v>29.4</v>
      </c>
      <c r="G1146" s="34"/>
      <c r="H1146" s="39"/>
    </row>
    <row r="1147" spans="1:8" s="2" customFormat="1" ht="16.899999999999999" customHeight="1">
      <c r="A1147" s="34"/>
      <c r="B1147" s="39"/>
      <c r="C1147" s="283" t="s">
        <v>361</v>
      </c>
      <c r="D1147" s="283" t="s">
        <v>362</v>
      </c>
      <c r="E1147" s="17" t="s">
        <v>190</v>
      </c>
      <c r="F1147" s="284">
        <v>47.16</v>
      </c>
      <c r="G1147" s="34"/>
      <c r="H1147" s="39"/>
    </row>
    <row r="1148" spans="1:8" s="2" customFormat="1" ht="16.899999999999999" customHeight="1">
      <c r="A1148" s="34"/>
      <c r="B1148" s="39"/>
      <c r="C1148" s="279" t="s">
        <v>421</v>
      </c>
      <c r="D1148" s="280" t="s">
        <v>422</v>
      </c>
      <c r="E1148" s="281" t="s">
        <v>1</v>
      </c>
      <c r="F1148" s="282">
        <v>2.73</v>
      </c>
      <c r="G1148" s="34"/>
      <c r="H1148" s="39"/>
    </row>
    <row r="1149" spans="1:8" s="2" customFormat="1" ht="16.899999999999999" customHeight="1">
      <c r="A1149" s="34"/>
      <c r="B1149" s="39"/>
      <c r="C1149" s="283" t="s">
        <v>421</v>
      </c>
      <c r="D1149" s="283" t="s">
        <v>471</v>
      </c>
      <c r="E1149" s="17" t="s">
        <v>1</v>
      </c>
      <c r="F1149" s="284">
        <v>2.73</v>
      </c>
      <c r="G1149" s="34"/>
      <c r="H1149" s="39"/>
    </row>
    <row r="1150" spans="1:8" s="2" customFormat="1" ht="16.899999999999999" customHeight="1">
      <c r="A1150" s="34"/>
      <c r="B1150" s="39"/>
      <c r="C1150" s="285" t="s">
        <v>2061</v>
      </c>
      <c r="D1150" s="34"/>
      <c r="E1150" s="34"/>
      <c r="F1150" s="34"/>
      <c r="G1150" s="34"/>
      <c r="H1150" s="39"/>
    </row>
    <row r="1151" spans="1:8" s="2" customFormat="1" ht="16.899999999999999" customHeight="1">
      <c r="A1151" s="34"/>
      <c r="B1151" s="39"/>
      <c r="C1151" s="283" t="s">
        <v>468</v>
      </c>
      <c r="D1151" s="283" t="s">
        <v>469</v>
      </c>
      <c r="E1151" s="17" t="s">
        <v>435</v>
      </c>
      <c r="F1151" s="284">
        <v>2.73</v>
      </c>
      <c r="G1151" s="34"/>
      <c r="H1151" s="39"/>
    </row>
    <row r="1152" spans="1:8" s="2" customFormat="1" ht="16.899999999999999" customHeight="1">
      <c r="A1152" s="34"/>
      <c r="B1152" s="39"/>
      <c r="C1152" s="283" t="s">
        <v>472</v>
      </c>
      <c r="D1152" s="283" t="s">
        <v>473</v>
      </c>
      <c r="E1152" s="17" t="s">
        <v>435</v>
      </c>
      <c r="F1152" s="284">
        <v>2.73</v>
      </c>
      <c r="G1152" s="34"/>
      <c r="H1152" s="39"/>
    </row>
    <row r="1153" spans="1:8" s="2" customFormat="1" ht="16.899999999999999" customHeight="1">
      <c r="A1153" s="34"/>
      <c r="B1153" s="39"/>
      <c r="C1153" s="279" t="s">
        <v>424</v>
      </c>
      <c r="D1153" s="280" t="s">
        <v>425</v>
      </c>
      <c r="E1153" s="281" t="s">
        <v>1</v>
      </c>
      <c r="F1153" s="282">
        <v>1.6930000000000001</v>
      </c>
      <c r="G1153" s="34"/>
      <c r="H1153" s="39"/>
    </row>
    <row r="1154" spans="1:8" s="2" customFormat="1" ht="16.899999999999999" customHeight="1">
      <c r="A1154" s="34"/>
      <c r="B1154" s="39"/>
      <c r="C1154" s="283" t="s">
        <v>424</v>
      </c>
      <c r="D1154" s="283" t="s">
        <v>467</v>
      </c>
      <c r="E1154" s="17" t="s">
        <v>1</v>
      </c>
      <c r="F1154" s="284">
        <v>1.6930000000000001</v>
      </c>
      <c r="G1154" s="34"/>
      <c r="H1154" s="39"/>
    </row>
    <row r="1155" spans="1:8" s="2" customFormat="1" ht="16.899999999999999" customHeight="1">
      <c r="A1155" s="34"/>
      <c r="B1155" s="39"/>
      <c r="C1155" s="285" t="s">
        <v>2061</v>
      </c>
      <c r="D1155" s="34"/>
      <c r="E1155" s="34"/>
      <c r="F1155" s="34"/>
      <c r="G1155" s="34"/>
      <c r="H1155" s="39"/>
    </row>
    <row r="1156" spans="1:8" s="2" customFormat="1" ht="16.899999999999999" customHeight="1">
      <c r="A1156" s="34"/>
      <c r="B1156" s="39"/>
      <c r="C1156" s="283" t="s">
        <v>464</v>
      </c>
      <c r="D1156" s="283" t="s">
        <v>465</v>
      </c>
      <c r="E1156" s="17" t="s">
        <v>435</v>
      </c>
      <c r="F1156" s="284">
        <v>1.6930000000000001</v>
      </c>
      <c r="G1156" s="34"/>
      <c r="H1156" s="39"/>
    </row>
    <row r="1157" spans="1:8" s="2" customFormat="1" ht="16.899999999999999" customHeight="1">
      <c r="A1157" s="34"/>
      <c r="B1157" s="39"/>
      <c r="C1157" s="283" t="s">
        <v>475</v>
      </c>
      <c r="D1157" s="283" t="s">
        <v>476</v>
      </c>
      <c r="E1157" s="17" t="s">
        <v>435</v>
      </c>
      <c r="F1157" s="284">
        <v>1.6930000000000001</v>
      </c>
      <c r="G1157" s="34"/>
      <c r="H1157" s="39"/>
    </row>
    <row r="1158" spans="1:8" s="2" customFormat="1" ht="16.899999999999999" customHeight="1">
      <c r="A1158" s="34"/>
      <c r="B1158" s="39"/>
      <c r="C1158" s="279" t="s">
        <v>416</v>
      </c>
      <c r="D1158" s="280" t="s">
        <v>416</v>
      </c>
      <c r="E1158" s="281" t="s">
        <v>1</v>
      </c>
      <c r="F1158" s="282">
        <v>30.4</v>
      </c>
      <c r="G1158" s="34"/>
      <c r="H1158" s="39"/>
    </row>
    <row r="1159" spans="1:8" s="2" customFormat="1" ht="16.899999999999999" customHeight="1">
      <c r="A1159" s="34"/>
      <c r="B1159" s="39"/>
      <c r="C1159" s="283" t="s">
        <v>416</v>
      </c>
      <c r="D1159" s="283" t="s">
        <v>1849</v>
      </c>
      <c r="E1159" s="17" t="s">
        <v>1</v>
      </c>
      <c r="F1159" s="284">
        <v>30.4</v>
      </c>
      <c r="G1159" s="34"/>
      <c r="H1159" s="39"/>
    </row>
    <row r="1160" spans="1:8" s="2" customFormat="1" ht="16.899999999999999" customHeight="1">
      <c r="A1160" s="34"/>
      <c r="B1160" s="39"/>
      <c r="C1160" s="285" t="s">
        <v>2061</v>
      </c>
      <c r="D1160" s="34"/>
      <c r="E1160" s="34"/>
      <c r="F1160" s="34"/>
      <c r="G1160" s="34"/>
      <c r="H1160" s="39"/>
    </row>
    <row r="1161" spans="1:8" s="2" customFormat="1" ht="16.899999999999999" customHeight="1">
      <c r="A1161" s="34"/>
      <c r="B1161" s="39"/>
      <c r="C1161" s="283" t="s">
        <v>631</v>
      </c>
      <c r="D1161" s="283" t="s">
        <v>632</v>
      </c>
      <c r="E1161" s="17" t="s">
        <v>340</v>
      </c>
      <c r="F1161" s="284">
        <v>30.4</v>
      </c>
      <c r="G1161" s="34"/>
      <c r="H1161" s="39"/>
    </row>
    <row r="1162" spans="1:8" s="2" customFormat="1" ht="16.899999999999999" customHeight="1">
      <c r="A1162" s="34"/>
      <c r="B1162" s="39"/>
      <c r="C1162" s="283" t="s">
        <v>534</v>
      </c>
      <c r="D1162" s="283" t="s">
        <v>535</v>
      </c>
      <c r="E1162" s="17" t="s">
        <v>190</v>
      </c>
      <c r="F1162" s="284">
        <v>6.08</v>
      </c>
      <c r="G1162" s="34"/>
      <c r="H1162" s="39"/>
    </row>
    <row r="1163" spans="1:8" s="2" customFormat="1" ht="16.899999999999999" customHeight="1">
      <c r="A1163" s="34"/>
      <c r="B1163" s="39"/>
      <c r="C1163" s="283" t="s">
        <v>555</v>
      </c>
      <c r="D1163" s="283" t="s">
        <v>556</v>
      </c>
      <c r="E1163" s="17" t="s">
        <v>190</v>
      </c>
      <c r="F1163" s="284">
        <v>6.08</v>
      </c>
      <c r="G1163" s="34"/>
      <c r="H1163" s="39"/>
    </row>
    <row r="1164" spans="1:8" s="2" customFormat="1" ht="16.899999999999999" customHeight="1">
      <c r="A1164" s="34"/>
      <c r="B1164" s="39"/>
      <c r="C1164" s="283" t="s">
        <v>636</v>
      </c>
      <c r="D1164" s="283" t="s">
        <v>637</v>
      </c>
      <c r="E1164" s="17" t="s">
        <v>340</v>
      </c>
      <c r="F1164" s="284">
        <v>30.4</v>
      </c>
      <c r="G1164" s="34"/>
      <c r="H1164" s="39"/>
    </row>
    <row r="1165" spans="1:8" s="2" customFormat="1" ht="16.899999999999999" customHeight="1">
      <c r="A1165" s="34"/>
      <c r="B1165" s="39"/>
      <c r="C1165" s="283" t="s">
        <v>656</v>
      </c>
      <c r="D1165" s="283" t="s">
        <v>657</v>
      </c>
      <c r="E1165" s="17" t="s">
        <v>340</v>
      </c>
      <c r="F1165" s="284">
        <v>30.4</v>
      </c>
      <c r="G1165" s="34"/>
      <c r="H1165" s="39"/>
    </row>
    <row r="1166" spans="1:8" s="2" customFormat="1" ht="22.5">
      <c r="A1166" s="34"/>
      <c r="B1166" s="39"/>
      <c r="C1166" s="283" t="s">
        <v>640</v>
      </c>
      <c r="D1166" s="283" t="s">
        <v>641</v>
      </c>
      <c r="E1166" s="17" t="s">
        <v>190</v>
      </c>
      <c r="F1166" s="284">
        <v>3.6480000000000001</v>
      </c>
      <c r="G1166" s="34"/>
      <c r="H1166" s="39"/>
    </row>
    <row r="1167" spans="1:8" s="2" customFormat="1" ht="16.899999999999999" customHeight="1">
      <c r="A1167" s="34"/>
      <c r="B1167" s="39"/>
      <c r="C1167" s="279" t="s">
        <v>2059</v>
      </c>
      <c r="D1167" s="280" t="s">
        <v>2059</v>
      </c>
      <c r="E1167" s="281" t="s">
        <v>1</v>
      </c>
      <c r="F1167" s="282">
        <v>17.100000000000001</v>
      </c>
      <c r="G1167" s="34"/>
      <c r="H1167" s="39"/>
    </row>
    <row r="1168" spans="1:8" s="2" customFormat="1" ht="16.899999999999999" customHeight="1">
      <c r="A1168" s="34"/>
      <c r="B1168" s="39"/>
      <c r="C1168" s="279" t="s">
        <v>140</v>
      </c>
      <c r="D1168" s="280" t="s">
        <v>140</v>
      </c>
      <c r="E1168" s="281" t="s">
        <v>1</v>
      </c>
      <c r="F1168" s="282">
        <v>47.16</v>
      </c>
      <c r="G1168" s="34"/>
      <c r="H1168" s="39"/>
    </row>
    <row r="1169" spans="1:8" s="2" customFormat="1" ht="16.899999999999999" customHeight="1">
      <c r="A1169" s="34"/>
      <c r="B1169" s="39"/>
      <c r="C1169" s="283" t="s">
        <v>140</v>
      </c>
      <c r="D1169" s="283" t="s">
        <v>1865</v>
      </c>
      <c r="E1169" s="17" t="s">
        <v>1</v>
      </c>
      <c r="F1169" s="284">
        <v>47.16</v>
      </c>
      <c r="G1169" s="34"/>
      <c r="H1169" s="39"/>
    </row>
    <row r="1170" spans="1:8" s="2" customFormat="1" ht="16.899999999999999" customHeight="1">
      <c r="A1170" s="34"/>
      <c r="B1170" s="39"/>
      <c r="C1170" s="285" t="s">
        <v>2061</v>
      </c>
      <c r="D1170" s="34"/>
      <c r="E1170" s="34"/>
      <c r="F1170" s="34"/>
      <c r="G1170" s="34"/>
      <c r="H1170" s="39"/>
    </row>
    <row r="1171" spans="1:8" s="2" customFormat="1" ht="16.899999999999999" customHeight="1">
      <c r="A1171" s="34"/>
      <c r="B1171" s="39"/>
      <c r="C1171" s="283" t="s">
        <v>361</v>
      </c>
      <c r="D1171" s="283" t="s">
        <v>362</v>
      </c>
      <c r="E1171" s="17" t="s">
        <v>190</v>
      </c>
      <c r="F1171" s="284">
        <v>47.16</v>
      </c>
      <c r="G1171" s="34"/>
      <c r="H1171" s="39"/>
    </row>
    <row r="1172" spans="1:8" s="2" customFormat="1" ht="22.5">
      <c r="A1172" s="34"/>
      <c r="B1172" s="39"/>
      <c r="C1172" s="283" t="s">
        <v>365</v>
      </c>
      <c r="D1172" s="283" t="s">
        <v>366</v>
      </c>
      <c r="E1172" s="17" t="s">
        <v>190</v>
      </c>
      <c r="F1172" s="284">
        <v>74.459999999999994</v>
      </c>
      <c r="G1172" s="34"/>
      <c r="H1172" s="39"/>
    </row>
    <row r="1173" spans="1:8" s="2" customFormat="1" ht="16.899999999999999" customHeight="1">
      <c r="A1173" s="34"/>
      <c r="B1173" s="39"/>
      <c r="C1173" s="279" t="s">
        <v>272</v>
      </c>
      <c r="D1173" s="280" t="s">
        <v>2064</v>
      </c>
      <c r="E1173" s="281" t="s">
        <v>1</v>
      </c>
      <c r="F1173" s="282">
        <v>30.4</v>
      </c>
      <c r="G1173" s="34"/>
      <c r="H1173" s="39"/>
    </row>
    <row r="1174" spans="1:8" s="2" customFormat="1" ht="16.899999999999999" customHeight="1">
      <c r="A1174" s="34"/>
      <c r="B1174" s="39"/>
      <c r="C1174" s="283" t="s">
        <v>272</v>
      </c>
      <c r="D1174" s="283" t="s">
        <v>273</v>
      </c>
      <c r="E1174" s="17" t="s">
        <v>1</v>
      </c>
      <c r="F1174" s="284">
        <v>30.4</v>
      </c>
      <c r="G1174" s="34"/>
      <c r="H1174" s="39"/>
    </row>
    <row r="1175" spans="1:8" s="2" customFormat="1" ht="16.899999999999999" customHeight="1">
      <c r="A1175" s="34"/>
      <c r="B1175" s="39"/>
      <c r="C1175" s="279" t="s">
        <v>146</v>
      </c>
      <c r="D1175" s="280" t="s">
        <v>1</v>
      </c>
      <c r="E1175" s="281" t="s">
        <v>1</v>
      </c>
      <c r="F1175" s="282">
        <v>76.56</v>
      </c>
      <c r="G1175" s="34"/>
      <c r="H1175" s="39"/>
    </row>
    <row r="1176" spans="1:8" s="2" customFormat="1" ht="16.899999999999999" customHeight="1">
      <c r="A1176" s="34"/>
      <c r="B1176" s="39"/>
      <c r="C1176" s="283" t="s">
        <v>146</v>
      </c>
      <c r="D1176" s="283" t="s">
        <v>1767</v>
      </c>
      <c r="E1176" s="17" t="s">
        <v>1</v>
      </c>
      <c r="F1176" s="284">
        <v>76.56</v>
      </c>
      <c r="G1176" s="34"/>
      <c r="H1176" s="39"/>
    </row>
    <row r="1177" spans="1:8" s="2" customFormat="1" ht="16.899999999999999" customHeight="1">
      <c r="A1177" s="34"/>
      <c r="B1177" s="39"/>
      <c r="C1177" s="285" t="s">
        <v>2061</v>
      </c>
      <c r="D1177" s="34"/>
      <c r="E1177" s="34"/>
      <c r="F1177" s="34"/>
      <c r="G1177" s="34"/>
      <c r="H1177" s="39"/>
    </row>
    <row r="1178" spans="1:8" s="2" customFormat="1" ht="16.899999999999999" customHeight="1">
      <c r="A1178" s="34"/>
      <c r="B1178" s="39"/>
      <c r="C1178" s="283" t="s">
        <v>203</v>
      </c>
      <c r="D1178" s="283" t="s">
        <v>204</v>
      </c>
      <c r="E1178" s="17" t="s">
        <v>190</v>
      </c>
      <c r="F1178" s="284">
        <v>76.56</v>
      </c>
      <c r="G1178" s="34"/>
      <c r="H1178" s="39"/>
    </row>
    <row r="1179" spans="1:8" s="2" customFormat="1" ht="16.899999999999999" customHeight="1">
      <c r="A1179" s="34"/>
      <c r="B1179" s="39"/>
      <c r="C1179" s="283" t="s">
        <v>327</v>
      </c>
      <c r="D1179" s="283" t="s">
        <v>328</v>
      </c>
      <c r="E1179" s="17" t="s">
        <v>190</v>
      </c>
      <c r="F1179" s="284">
        <v>47.16</v>
      </c>
      <c r="G1179" s="34"/>
      <c r="H1179" s="39"/>
    </row>
    <row r="1180" spans="1:8" s="2" customFormat="1" ht="16.899999999999999" customHeight="1">
      <c r="A1180" s="34"/>
      <c r="B1180" s="39"/>
      <c r="C1180" s="283" t="s">
        <v>361</v>
      </c>
      <c r="D1180" s="283" t="s">
        <v>362</v>
      </c>
      <c r="E1180" s="17" t="s">
        <v>190</v>
      </c>
      <c r="F1180" s="284">
        <v>47.16</v>
      </c>
      <c r="G1180" s="34"/>
      <c r="H1180" s="39"/>
    </row>
    <row r="1181" spans="1:8" s="2" customFormat="1" ht="16.899999999999999" customHeight="1">
      <c r="A1181" s="34"/>
      <c r="B1181" s="39"/>
      <c r="C1181" s="279" t="s">
        <v>143</v>
      </c>
      <c r="D1181" s="280" t="s">
        <v>144</v>
      </c>
      <c r="E1181" s="281" t="s">
        <v>1</v>
      </c>
      <c r="F1181" s="282">
        <v>18</v>
      </c>
      <c r="G1181" s="34"/>
      <c r="H1181" s="39"/>
    </row>
    <row r="1182" spans="1:8" s="2" customFormat="1" ht="16.899999999999999" customHeight="1">
      <c r="A1182" s="34"/>
      <c r="B1182" s="39"/>
      <c r="C1182" s="283" t="s">
        <v>143</v>
      </c>
      <c r="D1182" s="283" t="s">
        <v>1871</v>
      </c>
      <c r="E1182" s="17" t="s">
        <v>1</v>
      </c>
      <c r="F1182" s="284">
        <v>18</v>
      </c>
      <c r="G1182" s="34"/>
      <c r="H1182" s="39"/>
    </row>
    <row r="1183" spans="1:8" s="2" customFormat="1" ht="16.899999999999999" customHeight="1">
      <c r="A1183" s="34"/>
      <c r="B1183" s="39"/>
      <c r="C1183" s="285" t="s">
        <v>2061</v>
      </c>
      <c r="D1183" s="34"/>
      <c r="E1183" s="34"/>
      <c r="F1183" s="34"/>
      <c r="G1183" s="34"/>
      <c r="H1183" s="39"/>
    </row>
    <row r="1184" spans="1:8" s="2" customFormat="1" ht="16.899999999999999" customHeight="1">
      <c r="A1184" s="34"/>
      <c r="B1184" s="39"/>
      <c r="C1184" s="283" t="s">
        <v>353</v>
      </c>
      <c r="D1184" s="283" t="s">
        <v>354</v>
      </c>
      <c r="E1184" s="17" t="s">
        <v>190</v>
      </c>
      <c r="F1184" s="284">
        <v>18</v>
      </c>
      <c r="G1184" s="34"/>
      <c r="H1184" s="39"/>
    </row>
    <row r="1185" spans="1:8" s="2" customFormat="1" ht="16.899999999999999" customHeight="1">
      <c r="A1185" s="34"/>
      <c r="B1185" s="39"/>
      <c r="C1185" s="283" t="s">
        <v>203</v>
      </c>
      <c r="D1185" s="283" t="s">
        <v>204</v>
      </c>
      <c r="E1185" s="17" t="s">
        <v>190</v>
      </c>
      <c r="F1185" s="284">
        <v>76.56</v>
      </c>
      <c r="G1185" s="34"/>
      <c r="H1185" s="39"/>
    </row>
    <row r="1186" spans="1:8" s="2" customFormat="1" ht="16.899999999999999" customHeight="1">
      <c r="A1186" s="34"/>
      <c r="B1186" s="39"/>
      <c r="C1186" s="283" t="s">
        <v>216</v>
      </c>
      <c r="D1186" s="283" t="s">
        <v>217</v>
      </c>
      <c r="E1186" s="17" t="s">
        <v>190</v>
      </c>
      <c r="F1186" s="284">
        <v>18</v>
      </c>
      <c r="G1186" s="34"/>
      <c r="H1186" s="39"/>
    </row>
    <row r="1187" spans="1:8" s="2" customFormat="1" ht="16.899999999999999" customHeight="1">
      <c r="A1187" s="34"/>
      <c r="B1187" s="39"/>
      <c r="C1187" s="279" t="s">
        <v>137</v>
      </c>
      <c r="D1187" s="280" t="s">
        <v>138</v>
      </c>
      <c r="E1187" s="281" t="s">
        <v>1</v>
      </c>
      <c r="F1187" s="282">
        <v>27.3</v>
      </c>
      <c r="G1187" s="34"/>
      <c r="H1187" s="39"/>
    </row>
    <row r="1188" spans="1:8" s="2" customFormat="1" ht="16.899999999999999" customHeight="1">
      <c r="A1188" s="34"/>
      <c r="B1188" s="39"/>
      <c r="C1188" s="283" t="s">
        <v>137</v>
      </c>
      <c r="D1188" s="283" t="s">
        <v>1770</v>
      </c>
      <c r="E1188" s="17" t="s">
        <v>1</v>
      </c>
      <c r="F1188" s="284">
        <v>27.3</v>
      </c>
      <c r="G1188" s="34"/>
      <c r="H1188" s="39"/>
    </row>
    <row r="1189" spans="1:8" s="2" customFormat="1" ht="16.899999999999999" customHeight="1">
      <c r="A1189" s="34"/>
      <c r="B1189" s="39"/>
      <c r="C1189" s="285" t="s">
        <v>2061</v>
      </c>
      <c r="D1189" s="34"/>
      <c r="E1189" s="34"/>
      <c r="F1189" s="34"/>
      <c r="G1189" s="34"/>
      <c r="H1189" s="39"/>
    </row>
    <row r="1190" spans="1:8" s="2" customFormat="1" ht="16.899999999999999" customHeight="1">
      <c r="A1190" s="34"/>
      <c r="B1190" s="39"/>
      <c r="C1190" s="283" t="s">
        <v>211</v>
      </c>
      <c r="D1190" s="283" t="s">
        <v>212</v>
      </c>
      <c r="E1190" s="17" t="s">
        <v>190</v>
      </c>
      <c r="F1190" s="284">
        <v>27.3</v>
      </c>
      <c r="G1190" s="34"/>
      <c r="H1190" s="39"/>
    </row>
    <row r="1191" spans="1:8" s="2" customFormat="1" ht="16.899999999999999" customHeight="1">
      <c r="A1191" s="34"/>
      <c r="B1191" s="39"/>
      <c r="C1191" s="283" t="s">
        <v>433</v>
      </c>
      <c r="D1191" s="283" t="s">
        <v>434</v>
      </c>
      <c r="E1191" s="17" t="s">
        <v>435</v>
      </c>
      <c r="F1191" s="284">
        <v>5.46</v>
      </c>
      <c r="G1191" s="34"/>
      <c r="H1191" s="39"/>
    </row>
    <row r="1192" spans="1:8" s="2" customFormat="1" ht="16.899999999999999" customHeight="1">
      <c r="A1192" s="34"/>
      <c r="B1192" s="39"/>
      <c r="C1192" s="283" t="s">
        <v>464</v>
      </c>
      <c r="D1192" s="283" t="s">
        <v>465</v>
      </c>
      <c r="E1192" s="17" t="s">
        <v>435</v>
      </c>
      <c r="F1192" s="284">
        <v>1.6930000000000001</v>
      </c>
      <c r="G1192" s="34"/>
      <c r="H1192" s="39"/>
    </row>
    <row r="1193" spans="1:8" s="2" customFormat="1" ht="16.899999999999999" customHeight="1">
      <c r="A1193" s="34"/>
      <c r="B1193" s="39"/>
      <c r="C1193" s="283" t="s">
        <v>468</v>
      </c>
      <c r="D1193" s="283" t="s">
        <v>469</v>
      </c>
      <c r="E1193" s="17" t="s">
        <v>435</v>
      </c>
      <c r="F1193" s="284">
        <v>2.73</v>
      </c>
      <c r="G1193" s="34"/>
      <c r="H1193" s="39"/>
    </row>
    <row r="1194" spans="1:8" s="2" customFormat="1" ht="16.899999999999999" customHeight="1">
      <c r="A1194" s="34"/>
      <c r="B1194" s="39"/>
      <c r="C1194" s="283" t="s">
        <v>478</v>
      </c>
      <c r="D1194" s="283" t="s">
        <v>479</v>
      </c>
      <c r="E1194" s="17" t="s">
        <v>243</v>
      </c>
      <c r="F1194" s="284">
        <v>0.1</v>
      </c>
      <c r="G1194" s="34"/>
      <c r="H1194" s="39"/>
    </row>
    <row r="1195" spans="1:8" s="2" customFormat="1" ht="16.899999999999999" customHeight="1">
      <c r="A1195" s="34"/>
      <c r="B1195" s="39"/>
      <c r="C1195" s="283" t="s">
        <v>485</v>
      </c>
      <c r="D1195" s="283" t="s">
        <v>486</v>
      </c>
      <c r="E1195" s="17" t="s">
        <v>435</v>
      </c>
      <c r="F1195" s="284">
        <v>2.73</v>
      </c>
      <c r="G1195" s="34"/>
      <c r="H1195" s="39"/>
    </row>
    <row r="1196" spans="1:8" s="2" customFormat="1" ht="16.899999999999999" customHeight="1">
      <c r="A1196" s="34"/>
      <c r="B1196" s="39"/>
      <c r="C1196" s="283" t="s">
        <v>527</v>
      </c>
      <c r="D1196" s="283" t="s">
        <v>528</v>
      </c>
      <c r="E1196" s="17" t="s">
        <v>190</v>
      </c>
      <c r="F1196" s="284">
        <v>27.3</v>
      </c>
      <c r="G1196" s="34"/>
      <c r="H1196" s="39"/>
    </row>
    <row r="1197" spans="1:8" s="2" customFormat="1" ht="16.899999999999999" customHeight="1">
      <c r="A1197" s="34"/>
      <c r="B1197" s="39"/>
      <c r="C1197" s="283" t="s">
        <v>542</v>
      </c>
      <c r="D1197" s="283" t="s">
        <v>543</v>
      </c>
      <c r="E1197" s="17" t="s">
        <v>190</v>
      </c>
      <c r="F1197" s="284">
        <v>27.3</v>
      </c>
      <c r="G1197" s="34"/>
      <c r="H1197" s="39"/>
    </row>
    <row r="1198" spans="1:8" s="2" customFormat="1" ht="16.899999999999999" customHeight="1">
      <c r="A1198" s="34"/>
      <c r="B1198" s="39"/>
      <c r="C1198" s="283" t="s">
        <v>546</v>
      </c>
      <c r="D1198" s="283" t="s">
        <v>547</v>
      </c>
      <c r="E1198" s="17" t="s">
        <v>190</v>
      </c>
      <c r="F1198" s="284">
        <v>27.3</v>
      </c>
      <c r="G1198" s="34"/>
      <c r="H1198" s="39"/>
    </row>
    <row r="1199" spans="1:8" s="2" customFormat="1" ht="16.899999999999999" customHeight="1">
      <c r="A1199" s="34"/>
      <c r="B1199" s="39"/>
      <c r="C1199" s="283" t="s">
        <v>569</v>
      </c>
      <c r="D1199" s="283" t="s">
        <v>570</v>
      </c>
      <c r="E1199" s="17" t="s">
        <v>190</v>
      </c>
      <c r="F1199" s="284">
        <v>27.3</v>
      </c>
      <c r="G1199" s="34"/>
      <c r="H1199" s="39"/>
    </row>
    <row r="1200" spans="1:8" s="2" customFormat="1" ht="16.899999999999999" customHeight="1">
      <c r="A1200" s="34"/>
      <c r="B1200" s="39"/>
      <c r="C1200" s="283" t="s">
        <v>582</v>
      </c>
      <c r="D1200" s="283" t="s">
        <v>583</v>
      </c>
      <c r="E1200" s="17" t="s">
        <v>190</v>
      </c>
      <c r="F1200" s="284">
        <v>27.3</v>
      </c>
      <c r="G1200" s="34"/>
      <c r="H1200" s="39"/>
    </row>
    <row r="1201" spans="1:8" s="2" customFormat="1" ht="16.899999999999999" customHeight="1">
      <c r="A1201" s="34"/>
      <c r="B1201" s="39"/>
      <c r="C1201" s="283" t="s">
        <v>1833</v>
      </c>
      <c r="D1201" s="283" t="s">
        <v>1834</v>
      </c>
      <c r="E1201" s="17" t="s">
        <v>190</v>
      </c>
      <c r="F1201" s="284">
        <v>27.3</v>
      </c>
      <c r="G1201" s="34"/>
      <c r="H1201" s="39"/>
    </row>
    <row r="1202" spans="1:8" s="2" customFormat="1" ht="16.899999999999999" customHeight="1">
      <c r="A1202" s="34"/>
      <c r="B1202" s="39"/>
      <c r="C1202" s="283" t="s">
        <v>906</v>
      </c>
      <c r="D1202" s="283" t="s">
        <v>907</v>
      </c>
      <c r="E1202" s="17" t="s">
        <v>190</v>
      </c>
      <c r="F1202" s="284">
        <v>27.3</v>
      </c>
      <c r="G1202" s="34"/>
      <c r="H1202" s="39"/>
    </row>
    <row r="1203" spans="1:8" s="2" customFormat="1" ht="16.899999999999999" customHeight="1">
      <c r="A1203" s="34"/>
      <c r="B1203" s="39"/>
      <c r="C1203" s="283" t="s">
        <v>1837</v>
      </c>
      <c r="D1203" s="283" t="s">
        <v>1838</v>
      </c>
      <c r="E1203" s="17" t="s">
        <v>190</v>
      </c>
      <c r="F1203" s="284">
        <v>27.3</v>
      </c>
      <c r="G1203" s="34"/>
      <c r="H1203" s="39"/>
    </row>
    <row r="1204" spans="1:8" s="2" customFormat="1" ht="16.899999999999999" customHeight="1">
      <c r="A1204" s="34"/>
      <c r="B1204" s="39"/>
      <c r="C1204" s="283" t="s">
        <v>646</v>
      </c>
      <c r="D1204" s="283" t="s">
        <v>647</v>
      </c>
      <c r="E1204" s="17" t="s">
        <v>190</v>
      </c>
      <c r="F1204" s="284">
        <v>27.3</v>
      </c>
      <c r="G1204" s="34"/>
      <c r="H1204" s="39"/>
    </row>
    <row r="1205" spans="1:8" s="2" customFormat="1" ht="22.5">
      <c r="A1205" s="34"/>
      <c r="B1205" s="39"/>
      <c r="C1205" s="283" t="s">
        <v>650</v>
      </c>
      <c r="D1205" s="283" t="s">
        <v>651</v>
      </c>
      <c r="E1205" s="17" t="s">
        <v>190</v>
      </c>
      <c r="F1205" s="284">
        <v>27.3</v>
      </c>
      <c r="G1205" s="34"/>
      <c r="H1205" s="39"/>
    </row>
    <row r="1206" spans="1:8" s="2" customFormat="1" ht="16.899999999999999" customHeight="1">
      <c r="A1206" s="34"/>
      <c r="B1206" s="39"/>
      <c r="C1206" s="283" t="s">
        <v>344</v>
      </c>
      <c r="D1206" s="283" t="s">
        <v>345</v>
      </c>
      <c r="E1206" s="17" t="s">
        <v>190</v>
      </c>
      <c r="F1206" s="284">
        <v>27.3</v>
      </c>
      <c r="G1206" s="34"/>
      <c r="H1206" s="39"/>
    </row>
    <row r="1207" spans="1:8" s="2" customFormat="1" ht="22.5">
      <c r="A1207" s="34"/>
      <c r="B1207" s="39"/>
      <c r="C1207" s="283" t="s">
        <v>365</v>
      </c>
      <c r="D1207" s="283" t="s">
        <v>366</v>
      </c>
      <c r="E1207" s="17" t="s">
        <v>190</v>
      </c>
      <c r="F1207" s="284">
        <v>74.459999999999994</v>
      </c>
      <c r="G1207" s="34"/>
      <c r="H1207" s="39"/>
    </row>
    <row r="1208" spans="1:8" s="2" customFormat="1" ht="22.5">
      <c r="A1208" s="34"/>
      <c r="B1208" s="39"/>
      <c r="C1208" s="283" t="s">
        <v>230</v>
      </c>
      <c r="D1208" s="283" t="s">
        <v>231</v>
      </c>
      <c r="E1208" s="17" t="s">
        <v>190</v>
      </c>
      <c r="F1208" s="284">
        <v>27.3</v>
      </c>
      <c r="G1208" s="34"/>
      <c r="H1208" s="39"/>
    </row>
    <row r="1209" spans="1:8" s="2" customFormat="1" ht="16.899999999999999" customHeight="1">
      <c r="A1209" s="34"/>
      <c r="B1209" s="39"/>
      <c r="C1209" s="283" t="s">
        <v>233</v>
      </c>
      <c r="D1209" s="283" t="s">
        <v>234</v>
      </c>
      <c r="E1209" s="17" t="s">
        <v>190</v>
      </c>
      <c r="F1209" s="284">
        <v>27.3</v>
      </c>
      <c r="G1209" s="34"/>
      <c r="H1209" s="39"/>
    </row>
    <row r="1210" spans="1:8" s="2" customFormat="1" ht="22.5">
      <c r="A1210" s="34"/>
      <c r="B1210" s="39"/>
      <c r="C1210" s="283" t="s">
        <v>492</v>
      </c>
      <c r="D1210" s="283" t="s">
        <v>493</v>
      </c>
      <c r="E1210" s="17" t="s">
        <v>435</v>
      </c>
      <c r="F1210" s="284">
        <v>2.73</v>
      </c>
      <c r="G1210" s="34"/>
      <c r="H1210" s="39"/>
    </row>
    <row r="1211" spans="1:8" s="2" customFormat="1" ht="16.899999999999999" customHeight="1">
      <c r="A1211" s="34"/>
      <c r="B1211" s="39"/>
      <c r="C1211" s="283" t="s">
        <v>495</v>
      </c>
      <c r="D1211" s="283" t="s">
        <v>496</v>
      </c>
      <c r="E1211" s="17" t="s">
        <v>435</v>
      </c>
      <c r="F1211" s="284">
        <v>2.73</v>
      </c>
      <c r="G1211" s="34"/>
      <c r="H1211" s="39"/>
    </row>
    <row r="1212" spans="1:8" s="2" customFormat="1" ht="16.899999999999999" customHeight="1">
      <c r="A1212" s="34"/>
      <c r="B1212" s="39"/>
      <c r="C1212" s="279" t="s">
        <v>2065</v>
      </c>
      <c r="D1212" s="280" t="s">
        <v>2066</v>
      </c>
      <c r="E1212" s="281" t="s">
        <v>1</v>
      </c>
      <c r="F1212" s="282">
        <v>2.33</v>
      </c>
      <c r="G1212" s="34"/>
      <c r="H1212" s="39"/>
    </row>
    <row r="1213" spans="1:8" s="2" customFormat="1" ht="16.899999999999999" customHeight="1">
      <c r="A1213" s="34"/>
      <c r="B1213" s="39"/>
      <c r="C1213" s="279" t="s">
        <v>149</v>
      </c>
      <c r="D1213" s="280" t="s">
        <v>150</v>
      </c>
      <c r="E1213" s="281" t="s">
        <v>1</v>
      </c>
      <c r="F1213" s="282">
        <v>0</v>
      </c>
      <c r="G1213" s="34"/>
      <c r="H1213" s="39"/>
    </row>
    <row r="1214" spans="1:8" s="2" customFormat="1" ht="16.899999999999999" customHeight="1">
      <c r="A1214" s="34"/>
      <c r="B1214" s="39"/>
      <c r="C1214" s="283" t="s">
        <v>149</v>
      </c>
      <c r="D1214" s="283" t="s">
        <v>76</v>
      </c>
      <c r="E1214" s="17" t="s">
        <v>1</v>
      </c>
      <c r="F1214" s="284">
        <v>0</v>
      </c>
      <c r="G1214" s="34"/>
      <c r="H1214" s="39"/>
    </row>
    <row r="1215" spans="1:8" s="2" customFormat="1" ht="16.899999999999999" customHeight="1">
      <c r="A1215" s="34"/>
      <c r="B1215" s="39"/>
      <c r="C1215" s="279" t="s">
        <v>2072</v>
      </c>
      <c r="D1215" s="280" t="s">
        <v>2072</v>
      </c>
      <c r="E1215" s="281" t="s">
        <v>1</v>
      </c>
      <c r="F1215" s="282">
        <v>18.809999999999999</v>
      </c>
      <c r="G1215" s="34"/>
      <c r="H1215" s="39"/>
    </row>
    <row r="1216" spans="1:8" s="2" customFormat="1" ht="16.899999999999999" customHeight="1">
      <c r="A1216" s="34"/>
      <c r="B1216" s="39"/>
      <c r="C1216" s="279" t="s">
        <v>412</v>
      </c>
      <c r="D1216" s="280" t="s">
        <v>413</v>
      </c>
      <c r="E1216" s="281" t="s">
        <v>1</v>
      </c>
      <c r="F1216" s="282">
        <v>5.94</v>
      </c>
      <c r="G1216" s="34"/>
      <c r="H1216" s="39"/>
    </row>
    <row r="1217" spans="1:8" s="2" customFormat="1" ht="16.899999999999999" customHeight="1">
      <c r="A1217" s="34"/>
      <c r="B1217" s="39"/>
      <c r="C1217" s="283" t="s">
        <v>412</v>
      </c>
      <c r="D1217" s="283" t="s">
        <v>1862</v>
      </c>
      <c r="E1217" s="17" t="s">
        <v>1</v>
      </c>
      <c r="F1217" s="284">
        <v>5.94</v>
      </c>
      <c r="G1217" s="34"/>
      <c r="H1217" s="39"/>
    </row>
    <row r="1218" spans="1:8" s="2" customFormat="1" ht="16.899999999999999" customHeight="1">
      <c r="A1218" s="34"/>
      <c r="B1218" s="39"/>
      <c r="C1218" s="285" t="s">
        <v>2061</v>
      </c>
      <c r="D1218" s="34"/>
      <c r="E1218" s="34"/>
      <c r="F1218" s="34"/>
      <c r="G1218" s="34"/>
      <c r="H1218" s="39"/>
    </row>
    <row r="1219" spans="1:8" s="2" customFormat="1" ht="16.899999999999999" customHeight="1">
      <c r="A1219" s="34"/>
      <c r="B1219" s="39"/>
      <c r="C1219" s="283" t="s">
        <v>319</v>
      </c>
      <c r="D1219" s="283" t="s">
        <v>320</v>
      </c>
      <c r="E1219" s="17" t="s">
        <v>190</v>
      </c>
      <c r="F1219" s="284">
        <v>5.94</v>
      </c>
      <c r="G1219" s="34"/>
      <c r="H1219" s="39"/>
    </row>
    <row r="1220" spans="1:8" s="2" customFormat="1" ht="16.899999999999999" customHeight="1">
      <c r="A1220" s="34"/>
      <c r="B1220" s="39"/>
      <c r="C1220" s="283" t="s">
        <v>1858</v>
      </c>
      <c r="D1220" s="283" t="s">
        <v>1859</v>
      </c>
      <c r="E1220" s="17" t="s">
        <v>190</v>
      </c>
      <c r="F1220" s="284">
        <v>5.94</v>
      </c>
      <c r="G1220" s="34"/>
      <c r="H1220" s="39"/>
    </row>
    <row r="1221" spans="1:8" s="2" customFormat="1" ht="16.899999999999999" customHeight="1">
      <c r="A1221" s="34"/>
      <c r="B1221" s="39"/>
      <c r="C1221" s="283" t="s">
        <v>324</v>
      </c>
      <c r="D1221" s="283" t="s">
        <v>325</v>
      </c>
      <c r="E1221" s="17" t="s">
        <v>190</v>
      </c>
      <c r="F1221" s="284">
        <v>5.94</v>
      </c>
      <c r="G1221" s="34"/>
      <c r="H1221" s="39"/>
    </row>
    <row r="1222" spans="1:8" s="2" customFormat="1" ht="16.899999999999999" customHeight="1">
      <c r="A1222" s="34"/>
      <c r="B1222" s="39"/>
      <c r="C1222" s="279" t="s">
        <v>2094</v>
      </c>
      <c r="D1222" s="280" t="s">
        <v>412</v>
      </c>
      <c r="E1222" s="281" t="s">
        <v>1</v>
      </c>
      <c r="F1222" s="282">
        <v>13.5</v>
      </c>
      <c r="G1222" s="34"/>
      <c r="H1222" s="39"/>
    </row>
    <row r="1223" spans="1:8" s="2" customFormat="1" ht="16.899999999999999" customHeight="1">
      <c r="A1223" s="34"/>
      <c r="B1223" s="39"/>
      <c r="C1223" s="279" t="s">
        <v>148</v>
      </c>
      <c r="D1223" s="280" t="s">
        <v>148</v>
      </c>
      <c r="E1223" s="281" t="s">
        <v>1</v>
      </c>
      <c r="F1223" s="282">
        <v>0</v>
      </c>
      <c r="G1223" s="34"/>
      <c r="H1223" s="39"/>
    </row>
    <row r="1224" spans="1:8" s="2" customFormat="1" ht="16.899999999999999" customHeight="1">
      <c r="A1224" s="34"/>
      <c r="B1224" s="39"/>
      <c r="C1224" s="283" t="s">
        <v>148</v>
      </c>
      <c r="D1224" s="283" t="s">
        <v>76</v>
      </c>
      <c r="E1224" s="17" t="s">
        <v>1</v>
      </c>
      <c r="F1224" s="284">
        <v>0</v>
      </c>
      <c r="G1224" s="34"/>
      <c r="H1224" s="39"/>
    </row>
    <row r="1225" spans="1:8" s="2" customFormat="1" ht="16.899999999999999" customHeight="1">
      <c r="A1225" s="34"/>
      <c r="B1225" s="39"/>
      <c r="C1225" s="279" t="s">
        <v>1529</v>
      </c>
      <c r="D1225" s="280" t="s">
        <v>1529</v>
      </c>
      <c r="E1225" s="281" t="s">
        <v>1</v>
      </c>
      <c r="F1225" s="282">
        <v>2.3450000000000002</v>
      </c>
      <c r="G1225" s="34"/>
      <c r="H1225" s="39"/>
    </row>
    <row r="1226" spans="1:8" s="2" customFormat="1" ht="16.899999999999999" customHeight="1">
      <c r="A1226" s="34"/>
      <c r="B1226" s="39"/>
      <c r="C1226" s="283" t="s">
        <v>1529</v>
      </c>
      <c r="D1226" s="283" t="s">
        <v>1600</v>
      </c>
      <c r="E1226" s="17" t="s">
        <v>1</v>
      </c>
      <c r="F1226" s="284">
        <v>2.3450000000000002</v>
      </c>
      <c r="G1226" s="34"/>
      <c r="H1226" s="39"/>
    </row>
    <row r="1227" spans="1:8" s="2" customFormat="1" ht="16.899999999999999" customHeight="1">
      <c r="A1227" s="34"/>
      <c r="B1227" s="39"/>
      <c r="C1227" s="279" t="s">
        <v>418</v>
      </c>
      <c r="D1227" s="280" t="s">
        <v>419</v>
      </c>
      <c r="E1227" s="281" t="s">
        <v>1</v>
      </c>
      <c r="F1227" s="282">
        <v>5.46</v>
      </c>
      <c r="G1227" s="34"/>
      <c r="H1227" s="39"/>
    </row>
    <row r="1228" spans="1:8" s="2" customFormat="1" ht="16.899999999999999" customHeight="1">
      <c r="A1228" s="34"/>
      <c r="B1228" s="39"/>
      <c r="C1228" s="283" t="s">
        <v>418</v>
      </c>
      <c r="D1228" s="283" t="s">
        <v>437</v>
      </c>
      <c r="E1228" s="17" t="s">
        <v>1</v>
      </c>
      <c r="F1228" s="284">
        <v>5.46</v>
      </c>
      <c r="G1228" s="34"/>
      <c r="H1228" s="39"/>
    </row>
    <row r="1229" spans="1:8" s="2" customFormat="1" ht="16.899999999999999" customHeight="1">
      <c r="A1229" s="34"/>
      <c r="B1229" s="39"/>
      <c r="C1229" s="285" t="s">
        <v>2061</v>
      </c>
      <c r="D1229" s="34"/>
      <c r="E1229" s="34"/>
      <c r="F1229" s="34"/>
      <c r="G1229" s="34"/>
      <c r="H1229" s="39"/>
    </row>
    <row r="1230" spans="1:8" s="2" customFormat="1" ht="16.899999999999999" customHeight="1">
      <c r="A1230" s="34"/>
      <c r="B1230" s="39"/>
      <c r="C1230" s="283" t="s">
        <v>433</v>
      </c>
      <c r="D1230" s="283" t="s">
        <v>434</v>
      </c>
      <c r="E1230" s="17" t="s">
        <v>435</v>
      </c>
      <c r="F1230" s="284">
        <v>5.46</v>
      </c>
      <c r="G1230" s="34"/>
      <c r="H1230" s="39"/>
    </row>
    <row r="1231" spans="1:8" s="2" customFormat="1" ht="22.5">
      <c r="A1231" s="34"/>
      <c r="B1231" s="39"/>
      <c r="C1231" s="283" t="s">
        <v>438</v>
      </c>
      <c r="D1231" s="283" t="s">
        <v>439</v>
      </c>
      <c r="E1231" s="17" t="s">
        <v>435</v>
      </c>
      <c r="F1231" s="284">
        <v>5.46</v>
      </c>
      <c r="G1231" s="34"/>
      <c r="H1231" s="39"/>
    </row>
    <row r="1232" spans="1:8" s="2" customFormat="1" ht="22.5">
      <c r="A1232" s="34"/>
      <c r="B1232" s="39"/>
      <c r="C1232" s="283" t="s">
        <v>441</v>
      </c>
      <c r="D1232" s="283" t="s">
        <v>442</v>
      </c>
      <c r="E1232" s="17" t="s">
        <v>435</v>
      </c>
      <c r="F1232" s="284">
        <v>5.46</v>
      </c>
      <c r="G1232" s="34"/>
      <c r="H1232" s="39"/>
    </row>
    <row r="1233" spans="1:8" s="2" customFormat="1" ht="22.5">
      <c r="A1233" s="34"/>
      <c r="B1233" s="39"/>
      <c r="C1233" s="283" t="s">
        <v>444</v>
      </c>
      <c r="D1233" s="283" t="s">
        <v>445</v>
      </c>
      <c r="E1233" s="17" t="s">
        <v>435</v>
      </c>
      <c r="F1233" s="284">
        <v>5.46</v>
      </c>
      <c r="G1233" s="34"/>
      <c r="H1233" s="39"/>
    </row>
    <row r="1234" spans="1:8" s="2" customFormat="1" ht="16.899999999999999" customHeight="1">
      <c r="A1234" s="34"/>
      <c r="B1234" s="39"/>
      <c r="C1234" s="283" t="s">
        <v>447</v>
      </c>
      <c r="D1234" s="283" t="s">
        <v>448</v>
      </c>
      <c r="E1234" s="17" t="s">
        <v>243</v>
      </c>
      <c r="F1234" s="284">
        <v>8.7360000000000007</v>
      </c>
      <c r="G1234" s="34"/>
      <c r="H1234" s="39"/>
    </row>
    <row r="1235" spans="1:8" s="2" customFormat="1" ht="16.899999999999999" customHeight="1">
      <c r="A1235" s="34"/>
      <c r="B1235" s="39"/>
      <c r="C1235" s="283" t="s">
        <v>451</v>
      </c>
      <c r="D1235" s="283" t="s">
        <v>452</v>
      </c>
      <c r="E1235" s="17" t="s">
        <v>435</v>
      </c>
      <c r="F1235" s="284">
        <v>5.46</v>
      </c>
      <c r="G1235" s="34"/>
      <c r="H1235" s="39"/>
    </row>
    <row r="1236" spans="1:8" s="2" customFormat="1" ht="26.45" customHeight="1">
      <c r="A1236" s="34"/>
      <c r="B1236" s="39"/>
      <c r="C1236" s="278" t="s">
        <v>2095</v>
      </c>
      <c r="D1236" s="278" t="s">
        <v>129</v>
      </c>
      <c r="E1236" s="34"/>
      <c r="F1236" s="34"/>
      <c r="G1236" s="34"/>
      <c r="H1236" s="39"/>
    </row>
    <row r="1237" spans="1:8" s="2" customFormat="1" ht="16.899999999999999" customHeight="1">
      <c r="A1237" s="34"/>
      <c r="B1237" s="39"/>
      <c r="C1237" s="279" t="s">
        <v>1888</v>
      </c>
      <c r="D1237" s="280" t="s">
        <v>1889</v>
      </c>
      <c r="E1237" s="281" t="s">
        <v>1</v>
      </c>
      <c r="F1237" s="282">
        <v>12.34</v>
      </c>
      <c r="G1237" s="34"/>
      <c r="H1237" s="39"/>
    </row>
    <row r="1238" spans="1:8" s="2" customFormat="1" ht="16.899999999999999" customHeight="1">
      <c r="A1238" s="34"/>
      <c r="B1238" s="39"/>
      <c r="C1238" s="283" t="s">
        <v>1888</v>
      </c>
      <c r="D1238" s="283" t="s">
        <v>1936</v>
      </c>
      <c r="E1238" s="17" t="s">
        <v>1</v>
      </c>
      <c r="F1238" s="284">
        <v>12.34</v>
      </c>
      <c r="G1238" s="34"/>
      <c r="H1238" s="39"/>
    </row>
    <row r="1239" spans="1:8" s="2" customFormat="1" ht="16.899999999999999" customHeight="1">
      <c r="A1239" s="34"/>
      <c r="B1239" s="39"/>
      <c r="C1239" s="285" t="s">
        <v>2061</v>
      </c>
      <c r="D1239" s="34"/>
      <c r="E1239" s="34"/>
      <c r="F1239" s="34"/>
      <c r="G1239" s="34"/>
      <c r="H1239" s="39"/>
    </row>
    <row r="1240" spans="1:8" s="2" customFormat="1" ht="16.899999999999999" customHeight="1">
      <c r="A1240" s="34"/>
      <c r="B1240" s="39"/>
      <c r="C1240" s="283" t="s">
        <v>1933</v>
      </c>
      <c r="D1240" s="283" t="s">
        <v>1934</v>
      </c>
      <c r="E1240" s="17" t="s">
        <v>190</v>
      </c>
      <c r="F1240" s="284">
        <v>12.34</v>
      </c>
      <c r="G1240" s="34"/>
      <c r="H1240" s="39"/>
    </row>
    <row r="1241" spans="1:8" s="2" customFormat="1" ht="16.899999999999999" customHeight="1">
      <c r="A1241" s="34"/>
      <c r="B1241" s="39"/>
      <c r="C1241" s="283" t="s">
        <v>1937</v>
      </c>
      <c r="D1241" s="283" t="s">
        <v>1938</v>
      </c>
      <c r="E1241" s="17" t="s">
        <v>190</v>
      </c>
      <c r="F1241" s="284">
        <v>12.34</v>
      </c>
      <c r="G1241" s="34"/>
      <c r="H1241" s="39"/>
    </row>
    <row r="1242" spans="1:8" s="2" customFormat="1" ht="16.899999999999999" customHeight="1">
      <c r="A1242" s="34"/>
      <c r="B1242" s="39"/>
      <c r="C1242" s="279" t="s">
        <v>1879</v>
      </c>
      <c r="D1242" s="280" t="s">
        <v>1880</v>
      </c>
      <c r="E1242" s="281" t="s">
        <v>1</v>
      </c>
      <c r="F1242" s="282">
        <v>30.85</v>
      </c>
      <c r="G1242" s="34"/>
      <c r="H1242" s="39"/>
    </row>
    <row r="1243" spans="1:8" s="2" customFormat="1" ht="16.899999999999999" customHeight="1">
      <c r="A1243" s="34"/>
      <c r="B1243" s="39"/>
      <c r="C1243" s="283" t="s">
        <v>1879</v>
      </c>
      <c r="D1243" s="283" t="s">
        <v>1910</v>
      </c>
      <c r="E1243" s="17" t="s">
        <v>1</v>
      </c>
      <c r="F1243" s="284">
        <v>30.85</v>
      </c>
      <c r="G1243" s="34"/>
      <c r="H1243" s="39"/>
    </row>
    <row r="1244" spans="1:8" s="2" customFormat="1" ht="16.899999999999999" customHeight="1">
      <c r="A1244" s="34"/>
      <c r="B1244" s="39"/>
      <c r="C1244" s="285" t="s">
        <v>2061</v>
      </c>
      <c r="D1244" s="34"/>
      <c r="E1244" s="34"/>
      <c r="F1244" s="34"/>
      <c r="G1244" s="34"/>
      <c r="H1244" s="39"/>
    </row>
    <row r="1245" spans="1:8" s="2" customFormat="1" ht="16.899999999999999" customHeight="1">
      <c r="A1245" s="34"/>
      <c r="B1245" s="39"/>
      <c r="C1245" s="283" t="s">
        <v>1907</v>
      </c>
      <c r="D1245" s="283" t="s">
        <v>1908</v>
      </c>
      <c r="E1245" s="17" t="s">
        <v>435</v>
      </c>
      <c r="F1245" s="284">
        <v>1.851</v>
      </c>
      <c r="G1245" s="34"/>
      <c r="H1245" s="39"/>
    </row>
    <row r="1246" spans="1:8" s="2" customFormat="1" ht="16.899999999999999" customHeight="1">
      <c r="A1246" s="34"/>
      <c r="B1246" s="39"/>
      <c r="C1246" s="283" t="s">
        <v>1912</v>
      </c>
      <c r="D1246" s="283" t="s">
        <v>1913</v>
      </c>
      <c r="E1246" s="17" t="s">
        <v>435</v>
      </c>
      <c r="F1246" s="284">
        <v>0.92600000000000005</v>
      </c>
      <c r="G1246" s="34"/>
      <c r="H1246" s="39"/>
    </row>
    <row r="1247" spans="1:8" s="2" customFormat="1" ht="16.899999999999999" customHeight="1">
      <c r="A1247" s="34"/>
      <c r="B1247" s="39"/>
      <c r="C1247" s="283" t="s">
        <v>1933</v>
      </c>
      <c r="D1247" s="283" t="s">
        <v>1934</v>
      </c>
      <c r="E1247" s="17" t="s">
        <v>190</v>
      </c>
      <c r="F1247" s="284">
        <v>12.34</v>
      </c>
      <c r="G1247" s="34"/>
      <c r="H1247" s="39"/>
    </row>
    <row r="1248" spans="1:8" s="2" customFormat="1" ht="16.899999999999999" customHeight="1">
      <c r="A1248" s="34"/>
      <c r="B1248" s="39"/>
      <c r="C1248" s="283" t="s">
        <v>527</v>
      </c>
      <c r="D1248" s="283" t="s">
        <v>528</v>
      </c>
      <c r="E1248" s="17" t="s">
        <v>190</v>
      </c>
      <c r="F1248" s="284">
        <v>17.414999999999999</v>
      </c>
      <c r="G1248" s="34"/>
      <c r="H1248" s="39"/>
    </row>
    <row r="1249" spans="1:8" s="2" customFormat="1" ht="16.899999999999999" customHeight="1">
      <c r="A1249" s="34"/>
      <c r="B1249" s="39"/>
      <c r="C1249" s="283" t="s">
        <v>534</v>
      </c>
      <c r="D1249" s="283" t="s">
        <v>535</v>
      </c>
      <c r="E1249" s="17" t="s">
        <v>190</v>
      </c>
      <c r="F1249" s="284">
        <v>28.66</v>
      </c>
      <c r="G1249" s="34"/>
      <c r="H1249" s="39"/>
    </row>
    <row r="1250" spans="1:8" s="2" customFormat="1" ht="16.899999999999999" customHeight="1">
      <c r="A1250" s="34"/>
      <c r="B1250" s="39"/>
      <c r="C1250" s="283" t="s">
        <v>1948</v>
      </c>
      <c r="D1250" s="283" t="s">
        <v>1949</v>
      </c>
      <c r="E1250" s="17" t="s">
        <v>222</v>
      </c>
      <c r="F1250" s="284">
        <v>308.5</v>
      </c>
      <c r="G1250" s="34"/>
      <c r="H1250" s="39"/>
    </row>
    <row r="1251" spans="1:8" s="2" customFormat="1" ht="16.899999999999999" customHeight="1">
      <c r="A1251" s="34"/>
      <c r="B1251" s="39"/>
      <c r="C1251" s="279" t="s">
        <v>1891</v>
      </c>
      <c r="D1251" s="280" t="s">
        <v>1892</v>
      </c>
      <c r="E1251" s="281" t="s">
        <v>1</v>
      </c>
      <c r="F1251" s="282">
        <v>40.799999999999997</v>
      </c>
      <c r="G1251" s="34"/>
      <c r="H1251" s="39"/>
    </row>
    <row r="1252" spans="1:8" s="2" customFormat="1" ht="16.899999999999999" customHeight="1">
      <c r="A1252" s="34"/>
      <c r="B1252" s="39"/>
      <c r="C1252" s="283" t="s">
        <v>1891</v>
      </c>
      <c r="D1252" s="283" t="s">
        <v>1943</v>
      </c>
      <c r="E1252" s="17" t="s">
        <v>1</v>
      </c>
      <c r="F1252" s="284">
        <v>40.799999999999997</v>
      </c>
      <c r="G1252" s="34"/>
      <c r="H1252" s="39"/>
    </row>
    <row r="1253" spans="1:8" s="2" customFormat="1" ht="16.899999999999999" customHeight="1">
      <c r="A1253" s="34"/>
      <c r="B1253" s="39"/>
      <c r="C1253" s="285" t="s">
        <v>2061</v>
      </c>
      <c r="D1253" s="34"/>
      <c r="E1253" s="34"/>
      <c r="F1253" s="34"/>
      <c r="G1253" s="34"/>
      <c r="H1253" s="39"/>
    </row>
    <row r="1254" spans="1:8" s="2" customFormat="1" ht="16.899999999999999" customHeight="1">
      <c r="A1254" s="34"/>
      <c r="B1254" s="39"/>
      <c r="C1254" s="283" t="s">
        <v>1940</v>
      </c>
      <c r="D1254" s="283" t="s">
        <v>1941</v>
      </c>
      <c r="E1254" s="17" t="s">
        <v>190</v>
      </c>
      <c r="F1254" s="284">
        <v>8.16</v>
      </c>
      <c r="G1254" s="34"/>
      <c r="H1254" s="39"/>
    </row>
    <row r="1255" spans="1:8" s="2" customFormat="1" ht="16.899999999999999" customHeight="1">
      <c r="A1255" s="34"/>
      <c r="B1255" s="39"/>
      <c r="C1255" s="283" t="s">
        <v>527</v>
      </c>
      <c r="D1255" s="283" t="s">
        <v>528</v>
      </c>
      <c r="E1255" s="17" t="s">
        <v>190</v>
      </c>
      <c r="F1255" s="284">
        <v>17.414999999999999</v>
      </c>
      <c r="G1255" s="34"/>
      <c r="H1255" s="39"/>
    </row>
    <row r="1256" spans="1:8" s="2" customFormat="1" ht="16.899999999999999" customHeight="1">
      <c r="A1256" s="34"/>
      <c r="B1256" s="39"/>
      <c r="C1256" s="283" t="s">
        <v>534</v>
      </c>
      <c r="D1256" s="283" t="s">
        <v>535</v>
      </c>
      <c r="E1256" s="17" t="s">
        <v>190</v>
      </c>
      <c r="F1256" s="284">
        <v>28.66</v>
      </c>
      <c r="G1256" s="34"/>
      <c r="H1256" s="39"/>
    </row>
    <row r="1257" spans="1:8" s="2" customFormat="1" ht="16.899999999999999" customHeight="1">
      <c r="A1257" s="34"/>
      <c r="B1257" s="39"/>
      <c r="C1257" s="279" t="s">
        <v>416</v>
      </c>
      <c r="D1257" s="280" t="s">
        <v>416</v>
      </c>
      <c r="E1257" s="281" t="s">
        <v>1</v>
      </c>
      <c r="F1257" s="282">
        <v>30.4</v>
      </c>
      <c r="G1257" s="34"/>
      <c r="H1257" s="39"/>
    </row>
    <row r="1258" spans="1:8" s="2" customFormat="1" ht="16.899999999999999" customHeight="1">
      <c r="A1258" s="34"/>
      <c r="B1258" s="39"/>
      <c r="C1258" s="279" t="s">
        <v>1897</v>
      </c>
      <c r="D1258" s="280" t="s">
        <v>1898</v>
      </c>
      <c r="E1258" s="281" t="s">
        <v>1</v>
      </c>
      <c r="F1258" s="282">
        <v>28.66</v>
      </c>
      <c r="G1258" s="34"/>
      <c r="H1258" s="39"/>
    </row>
    <row r="1259" spans="1:8" s="2" customFormat="1" ht="16.899999999999999" customHeight="1">
      <c r="A1259" s="34"/>
      <c r="B1259" s="39"/>
      <c r="C1259" s="283" t="s">
        <v>1897</v>
      </c>
      <c r="D1259" s="283" t="s">
        <v>1975</v>
      </c>
      <c r="E1259" s="17" t="s">
        <v>1</v>
      </c>
      <c r="F1259" s="284">
        <v>28.66</v>
      </c>
      <c r="G1259" s="34"/>
      <c r="H1259" s="39"/>
    </row>
    <row r="1260" spans="1:8" s="2" customFormat="1" ht="16.899999999999999" customHeight="1">
      <c r="A1260" s="34"/>
      <c r="B1260" s="39"/>
      <c r="C1260" s="285" t="s">
        <v>2061</v>
      </c>
      <c r="D1260" s="34"/>
      <c r="E1260" s="34"/>
      <c r="F1260" s="34"/>
      <c r="G1260" s="34"/>
      <c r="H1260" s="39"/>
    </row>
    <row r="1261" spans="1:8" s="2" customFormat="1" ht="16.899999999999999" customHeight="1">
      <c r="A1261" s="34"/>
      <c r="B1261" s="39"/>
      <c r="C1261" s="283" t="s">
        <v>534</v>
      </c>
      <c r="D1261" s="283" t="s">
        <v>535</v>
      </c>
      <c r="E1261" s="17" t="s">
        <v>190</v>
      </c>
      <c r="F1261" s="284">
        <v>28.66</v>
      </c>
      <c r="G1261" s="34"/>
      <c r="H1261" s="39"/>
    </row>
    <row r="1262" spans="1:8" s="2" customFormat="1" ht="16.899999999999999" customHeight="1">
      <c r="A1262" s="34"/>
      <c r="B1262" s="39"/>
      <c r="C1262" s="283" t="s">
        <v>542</v>
      </c>
      <c r="D1262" s="283" t="s">
        <v>543</v>
      </c>
      <c r="E1262" s="17" t="s">
        <v>190</v>
      </c>
      <c r="F1262" s="284">
        <v>46.075000000000003</v>
      </c>
      <c r="G1262" s="34"/>
      <c r="H1262" s="39"/>
    </row>
    <row r="1263" spans="1:8" s="2" customFormat="1" ht="16.899999999999999" customHeight="1">
      <c r="A1263" s="34"/>
      <c r="B1263" s="39"/>
      <c r="C1263" s="283" t="s">
        <v>555</v>
      </c>
      <c r="D1263" s="283" t="s">
        <v>556</v>
      </c>
      <c r="E1263" s="17" t="s">
        <v>190</v>
      </c>
      <c r="F1263" s="284">
        <v>28.66</v>
      </c>
      <c r="G1263" s="34"/>
      <c r="H1263" s="39"/>
    </row>
    <row r="1264" spans="1:8" s="2" customFormat="1" ht="22.5">
      <c r="A1264" s="34"/>
      <c r="B1264" s="39"/>
      <c r="C1264" s="283" t="s">
        <v>1986</v>
      </c>
      <c r="D1264" s="283" t="s">
        <v>1987</v>
      </c>
      <c r="E1264" s="17" t="s">
        <v>190</v>
      </c>
      <c r="F1264" s="284">
        <v>46.075000000000003</v>
      </c>
      <c r="G1264" s="34"/>
      <c r="H1264" s="39"/>
    </row>
    <row r="1265" spans="1:8" s="2" customFormat="1" ht="22.5">
      <c r="A1265" s="34"/>
      <c r="B1265" s="39"/>
      <c r="C1265" s="283" t="s">
        <v>1989</v>
      </c>
      <c r="D1265" s="283" t="s">
        <v>1990</v>
      </c>
      <c r="E1265" s="17" t="s">
        <v>190</v>
      </c>
      <c r="F1265" s="284">
        <v>46.075000000000003</v>
      </c>
      <c r="G1265" s="34"/>
      <c r="H1265" s="39"/>
    </row>
    <row r="1266" spans="1:8" s="2" customFormat="1" ht="16.899999999999999" customHeight="1">
      <c r="A1266" s="34"/>
      <c r="B1266" s="39"/>
      <c r="C1266" s="279" t="s">
        <v>1894</v>
      </c>
      <c r="D1266" s="280" t="s">
        <v>1895</v>
      </c>
      <c r="E1266" s="281" t="s">
        <v>1</v>
      </c>
      <c r="F1266" s="282">
        <v>17.414999999999999</v>
      </c>
      <c r="G1266" s="34"/>
      <c r="H1266" s="39"/>
    </row>
    <row r="1267" spans="1:8" s="2" customFormat="1" ht="16.899999999999999" customHeight="1">
      <c r="A1267" s="34"/>
      <c r="B1267" s="39"/>
      <c r="C1267" s="283" t="s">
        <v>1894</v>
      </c>
      <c r="D1267" s="283" t="s">
        <v>1971</v>
      </c>
      <c r="E1267" s="17" t="s">
        <v>1</v>
      </c>
      <c r="F1267" s="284">
        <v>17.414999999999999</v>
      </c>
      <c r="G1267" s="34"/>
      <c r="H1267" s="39"/>
    </row>
    <row r="1268" spans="1:8" s="2" customFormat="1" ht="16.899999999999999" customHeight="1">
      <c r="A1268" s="34"/>
      <c r="B1268" s="39"/>
      <c r="C1268" s="285" t="s">
        <v>2061</v>
      </c>
      <c r="D1268" s="34"/>
      <c r="E1268" s="34"/>
      <c r="F1268" s="34"/>
      <c r="G1268" s="34"/>
      <c r="H1268" s="39"/>
    </row>
    <row r="1269" spans="1:8" s="2" customFormat="1" ht="16.899999999999999" customHeight="1">
      <c r="A1269" s="34"/>
      <c r="B1269" s="39"/>
      <c r="C1269" s="283" t="s">
        <v>527</v>
      </c>
      <c r="D1269" s="283" t="s">
        <v>528</v>
      </c>
      <c r="E1269" s="17" t="s">
        <v>190</v>
      </c>
      <c r="F1269" s="284">
        <v>17.414999999999999</v>
      </c>
      <c r="G1269" s="34"/>
      <c r="H1269" s="39"/>
    </row>
    <row r="1270" spans="1:8" s="2" customFormat="1" ht="16.899999999999999" customHeight="1">
      <c r="A1270" s="34"/>
      <c r="B1270" s="39"/>
      <c r="C1270" s="283" t="s">
        <v>542</v>
      </c>
      <c r="D1270" s="283" t="s">
        <v>543</v>
      </c>
      <c r="E1270" s="17" t="s">
        <v>190</v>
      </c>
      <c r="F1270" s="284">
        <v>46.075000000000003</v>
      </c>
      <c r="G1270" s="34"/>
      <c r="H1270" s="39"/>
    </row>
    <row r="1271" spans="1:8" s="2" customFormat="1" ht="16.899999999999999" customHeight="1">
      <c r="A1271" s="34"/>
      <c r="B1271" s="39"/>
      <c r="C1271" s="283" t="s">
        <v>546</v>
      </c>
      <c r="D1271" s="283" t="s">
        <v>547</v>
      </c>
      <c r="E1271" s="17" t="s">
        <v>190</v>
      </c>
      <c r="F1271" s="284">
        <v>17.414999999999999</v>
      </c>
      <c r="G1271" s="34"/>
      <c r="H1271" s="39"/>
    </row>
    <row r="1272" spans="1:8" s="2" customFormat="1" ht="22.5">
      <c r="A1272" s="34"/>
      <c r="B1272" s="39"/>
      <c r="C1272" s="283" t="s">
        <v>1986</v>
      </c>
      <c r="D1272" s="283" t="s">
        <v>1987</v>
      </c>
      <c r="E1272" s="17" t="s">
        <v>190</v>
      </c>
      <c r="F1272" s="284">
        <v>46.075000000000003</v>
      </c>
      <c r="G1272" s="34"/>
      <c r="H1272" s="39"/>
    </row>
    <row r="1273" spans="1:8" s="2" customFormat="1" ht="22.5">
      <c r="A1273" s="34"/>
      <c r="B1273" s="39"/>
      <c r="C1273" s="283" t="s">
        <v>1989</v>
      </c>
      <c r="D1273" s="283" t="s">
        <v>1990</v>
      </c>
      <c r="E1273" s="17" t="s">
        <v>190</v>
      </c>
      <c r="F1273" s="284">
        <v>46.075000000000003</v>
      </c>
      <c r="G1273" s="34"/>
      <c r="H1273" s="39"/>
    </row>
    <row r="1274" spans="1:8" s="2" customFormat="1" ht="16.899999999999999" customHeight="1">
      <c r="A1274" s="34"/>
      <c r="B1274" s="39"/>
      <c r="C1274" s="279" t="s">
        <v>137</v>
      </c>
      <c r="D1274" s="280" t="s">
        <v>138</v>
      </c>
      <c r="E1274" s="281" t="s">
        <v>1</v>
      </c>
      <c r="F1274" s="282">
        <v>27.3</v>
      </c>
      <c r="G1274" s="34"/>
      <c r="H1274" s="39"/>
    </row>
    <row r="1275" spans="1:8" s="2" customFormat="1" ht="16.899999999999999" customHeight="1">
      <c r="A1275" s="34"/>
      <c r="B1275" s="39"/>
      <c r="C1275" s="279" t="s">
        <v>1885</v>
      </c>
      <c r="D1275" s="280" t="s">
        <v>1886</v>
      </c>
      <c r="E1275" s="281" t="s">
        <v>1</v>
      </c>
      <c r="F1275" s="282">
        <v>0.92600000000000005</v>
      </c>
      <c r="G1275" s="34"/>
      <c r="H1275" s="39"/>
    </row>
    <row r="1276" spans="1:8" s="2" customFormat="1" ht="16.899999999999999" customHeight="1">
      <c r="A1276" s="34"/>
      <c r="B1276" s="39"/>
      <c r="C1276" s="283" t="s">
        <v>1885</v>
      </c>
      <c r="D1276" s="283" t="s">
        <v>1915</v>
      </c>
      <c r="E1276" s="17" t="s">
        <v>1</v>
      </c>
      <c r="F1276" s="284">
        <v>0.92600000000000005</v>
      </c>
      <c r="G1276" s="34"/>
      <c r="H1276" s="39"/>
    </row>
    <row r="1277" spans="1:8" s="2" customFormat="1" ht="16.899999999999999" customHeight="1">
      <c r="A1277" s="34"/>
      <c r="B1277" s="39"/>
      <c r="C1277" s="285" t="s">
        <v>2061</v>
      </c>
      <c r="D1277" s="34"/>
      <c r="E1277" s="34"/>
      <c r="F1277" s="34"/>
      <c r="G1277" s="34"/>
      <c r="H1277" s="39"/>
    </row>
    <row r="1278" spans="1:8" s="2" customFormat="1" ht="16.899999999999999" customHeight="1">
      <c r="A1278" s="34"/>
      <c r="B1278" s="39"/>
      <c r="C1278" s="283" t="s">
        <v>1912</v>
      </c>
      <c r="D1278" s="283" t="s">
        <v>1913</v>
      </c>
      <c r="E1278" s="17" t="s">
        <v>435</v>
      </c>
      <c r="F1278" s="284">
        <v>0.92600000000000005</v>
      </c>
      <c r="G1278" s="34"/>
      <c r="H1278" s="39"/>
    </row>
    <row r="1279" spans="1:8" s="2" customFormat="1" ht="16.899999999999999" customHeight="1">
      <c r="A1279" s="34"/>
      <c r="B1279" s="39"/>
      <c r="C1279" s="283" t="s">
        <v>1916</v>
      </c>
      <c r="D1279" s="283" t="s">
        <v>1917</v>
      </c>
      <c r="E1279" s="17" t="s">
        <v>435</v>
      </c>
      <c r="F1279" s="284">
        <v>0.92600000000000005</v>
      </c>
      <c r="G1279" s="34"/>
      <c r="H1279" s="39"/>
    </row>
    <row r="1280" spans="1:8" s="2" customFormat="1" ht="16.899999999999999" customHeight="1">
      <c r="A1280" s="34"/>
      <c r="B1280" s="39"/>
      <c r="C1280" s="283" t="s">
        <v>1945</v>
      </c>
      <c r="D1280" s="283" t="s">
        <v>1946</v>
      </c>
      <c r="E1280" s="17" t="s">
        <v>435</v>
      </c>
      <c r="F1280" s="284">
        <v>0.92600000000000005</v>
      </c>
      <c r="G1280" s="34"/>
      <c r="H1280" s="39"/>
    </row>
    <row r="1281" spans="1:8" s="2" customFormat="1" ht="16.899999999999999" customHeight="1">
      <c r="A1281" s="34"/>
      <c r="B1281" s="39"/>
      <c r="C1281" s="283" t="s">
        <v>1952</v>
      </c>
      <c r="D1281" s="283" t="s">
        <v>1953</v>
      </c>
      <c r="E1281" s="17" t="s">
        <v>435</v>
      </c>
      <c r="F1281" s="284">
        <v>0.92600000000000005</v>
      </c>
      <c r="G1281" s="34"/>
      <c r="H1281" s="39"/>
    </row>
    <row r="1282" spans="1:8" s="2" customFormat="1" ht="16.899999999999999" customHeight="1">
      <c r="A1282" s="34"/>
      <c r="B1282" s="39"/>
      <c r="C1282" s="279" t="s">
        <v>418</v>
      </c>
      <c r="D1282" s="280" t="s">
        <v>419</v>
      </c>
      <c r="E1282" s="281" t="s">
        <v>1</v>
      </c>
      <c r="F1282" s="282">
        <v>5.46</v>
      </c>
      <c r="G1282" s="34"/>
      <c r="H1282" s="39"/>
    </row>
    <row r="1283" spans="1:8" s="2" customFormat="1" ht="16.899999999999999" customHeight="1">
      <c r="A1283" s="34"/>
      <c r="B1283" s="39"/>
      <c r="C1283" s="283" t="s">
        <v>418</v>
      </c>
      <c r="D1283" s="283" t="s">
        <v>437</v>
      </c>
      <c r="E1283" s="17" t="s">
        <v>1</v>
      </c>
      <c r="F1283" s="284">
        <v>5.46</v>
      </c>
      <c r="G1283" s="34"/>
      <c r="H1283" s="39"/>
    </row>
    <row r="1284" spans="1:8" s="2" customFormat="1" ht="16.899999999999999" customHeight="1">
      <c r="A1284" s="34"/>
      <c r="B1284" s="39"/>
      <c r="C1284" s="279" t="s">
        <v>1882</v>
      </c>
      <c r="D1284" s="280" t="s">
        <v>1883</v>
      </c>
      <c r="E1284" s="281" t="s">
        <v>1</v>
      </c>
      <c r="F1284" s="282">
        <v>1.851</v>
      </c>
      <c r="G1284" s="34"/>
      <c r="H1284" s="39"/>
    </row>
    <row r="1285" spans="1:8" s="2" customFormat="1" ht="16.899999999999999" customHeight="1">
      <c r="A1285" s="34"/>
      <c r="B1285" s="39"/>
      <c r="C1285" s="283" t="s">
        <v>1882</v>
      </c>
      <c r="D1285" s="283" t="s">
        <v>1911</v>
      </c>
      <c r="E1285" s="17" t="s">
        <v>1</v>
      </c>
      <c r="F1285" s="284">
        <v>1.851</v>
      </c>
      <c r="G1285" s="34"/>
      <c r="H1285" s="39"/>
    </row>
    <row r="1286" spans="1:8" s="2" customFormat="1" ht="16.899999999999999" customHeight="1">
      <c r="A1286" s="34"/>
      <c r="B1286" s="39"/>
      <c r="C1286" s="285" t="s">
        <v>2061</v>
      </c>
      <c r="D1286" s="34"/>
      <c r="E1286" s="34"/>
      <c r="F1286" s="34"/>
      <c r="G1286" s="34"/>
      <c r="H1286" s="39"/>
    </row>
    <row r="1287" spans="1:8" s="2" customFormat="1" ht="16.899999999999999" customHeight="1">
      <c r="A1287" s="34"/>
      <c r="B1287" s="39"/>
      <c r="C1287" s="283" t="s">
        <v>1907</v>
      </c>
      <c r="D1287" s="283" t="s">
        <v>1908</v>
      </c>
      <c r="E1287" s="17" t="s">
        <v>435</v>
      </c>
      <c r="F1287" s="284">
        <v>1.851</v>
      </c>
      <c r="G1287" s="34"/>
      <c r="H1287" s="39"/>
    </row>
    <row r="1288" spans="1:8" s="2" customFormat="1" ht="16.899999999999999" customHeight="1">
      <c r="A1288" s="34"/>
      <c r="B1288" s="39"/>
      <c r="C1288" s="283" t="s">
        <v>1904</v>
      </c>
      <c r="D1288" s="283" t="s">
        <v>1905</v>
      </c>
      <c r="E1288" s="17" t="s">
        <v>435</v>
      </c>
      <c r="F1288" s="284">
        <v>1.851</v>
      </c>
      <c r="G1288" s="34"/>
      <c r="H1288" s="39"/>
    </row>
    <row r="1289" spans="1:8" s="2" customFormat="1" ht="22.5">
      <c r="A1289" s="34"/>
      <c r="B1289" s="39"/>
      <c r="C1289" s="283" t="s">
        <v>438</v>
      </c>
      <c r="D1289" s="283" t="s">
        <v>439</v>
      </c>
      <c r="E1289" s="17" t="s">
        <v>435</v>
      </c>
      <c r="F1289" s="284">
        <v>1.851</v>
      </c>
      <c r="G1289" s="34"/>
      <c r="H1289" s="39"/>
    </row>
    <row r="1290" spans="1:8" s="2" customFormat="1" ht="22.5">
      <c r="A1290" s="34"/>
      <c r="B1290" s="39"/>
      <c r="C1290" s="283" t="s">
        <v>441</v>
      </c>
      <c r="D1290" s="283" t="s">
        <v>442</v>
      </c>
      <c r="E1290" s="17" t="s">
        <v>435</v>
      </c>
      <c r="F1290" s="284">
        <v>1.851</v>
      </c>
      <c r="G1290" s="34"/>
      <c r="H1290" s="39"/>
    </row>
    <row r="1291" spans="1:8" s="2" customFormat="1" ht="22.5">
      <c r="A1291" s="34"/>
      <c r="B1291" s="39"/>
      <c r="C1291" s="283" t="s">
        <v>444</v>
      </c>
      <c r="D1291" s="283" t="s">
        <v>445</v>
      </c>
      <c r="E1291" s="17" t="s">
        <v>435</v>
      </c>
      <c r="F1291" s="284">
        <v>1.851</v>
      </c>
      <c r="G1291" s="34"/>
      <c r="H1291" s="39"/>
    </row>
    <row r="1292" spans="1:8" s="2" customFormat="1" ht="16.899999999999999" customHeight="1">
      <c r="A1292" s="34"/>
      <c r="B1292" s="39"/>
      <c r="C1292" s="283" t="s">
        <v>447</v>
      </c>
      <c r="D1292" s="283" t="s">
        <v>448</v>
      </c>
      <c r="E1292" s="17" t="s">
        <v>243</v>
      </c>
      <c r="F1292" s="284">
        <v>2.9620000000000002</v>
      </c>
      <c r="G1292" s="34"/>
      <c r="H1292" s="39"/>
    </row>
    <row r="1293" spans="1:8" s="2" customFormat="1" ht="16.899999999999999" customHeight="1">
      <c r="A1293" s="34"/>
      <c r="B1293" s="39"/>
      <c r="C1293" s="283" t="s">
        <v>451</v>
      </c>
      <c r="D1293" s="283" t="s">
        <v>452</v>
      </c>
      <c r="E1293" s="17" t="s">
        <v>435</v>
      </c>
      <c r="F1293" s="284">
        <v>1.851</v>
      </c>
      <c r="G1293" s="34"/>
      <c r="H1293" s="39"/>
    </row>
    <row r="1294" spans="1:8" s="2" customFormat="1" ht="16.899999999999999" customHeight="1">
      <c r="A1294" s="34"/>
      <c r="B1294" s="39"/>
      <c r="C1294" s="283" t="s">
        <v>1926</v>
      </c>
      <c r="D1294" s="283" t="s">
        <v>1927</v>
      </c>
      <c r="E1294" s="17" t="s">
        <v>435</v>
      </c>
      <c r="F1294" s="284">
        <v>1.9159999999999999</v>
      </c>
      <c r="G1294" s="34"/>
      <c r="H1294" s="39"/>
    </row>
    <row r="1295" spans="1:8" s="2" customFormat="1" ht="16.899999999999999" customHeight="1">
      <c r="A1295" s="34"/>
      <c r="B1295" s="39"/>
      <c r="C1295" s="283" t="s">
        <v>1930</v>
      </c>
      <c r="D1295" s="283" t="s">
        <v>1931</v>
      </c>
      <c r="E1295" s="17" t="s">
        <v>435</v>
      </c>
      <c r="F1295" s="284">
        <v>1.9159999999999999</v>
      </c>
      <c r="G1295" s="34"/>
      <c r="H1295" s="39"/>
    </row>
    <row r="1296" spans="1:8" s="2" customFormat="1" ht="7.35" customHeight="1">
      <c r="A1296" s="34"/>
      <c r="B1296" s="151"/>
      <c r="C1296" s="152"/>
      <c r="D1296" s="152"/>
      <c r="E1296" s="152"/>
      <c r="F1296" s="152"/>
      <c r="G1296" s="152"/>
      <c r="H1296" s="39"/>
    </row>
    <row r="1297" spans="1:8" s="2" customFormat="1" ht="11.25">
      <c r="A1297" s="34"/>
      <c r="B1297" s="34"/>
      <c r="C1297" s="34"/>
      <c r="D1297" s="34"/>
      <c r="E1297" s="34"/>
      <c r="F1297" s="34"/>
      <c r="G1297" s="34"/>
      <c r="H1297" s="34"/>
    </row>
  </sheetData>
  <sheetProtection algorithmName="SHA-512" hashValue="/FRv/+7WVCimCPULDymEZTLNDTvF/8RnDVwgZeY28hEf+qHS4MsRHXrTCWN/3/TdWVk+ZYCadGJatPRQahyIWg==" saltValue="dI+aE86SuUO6Kd6IERjq38lQsD6tCDfBtc8m9zJ0ce9RDgpNi1xnK3IsnOy+XewDG6nBsJFcmyn+87XiWD9u2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41</vt:i4>
      </vt:variant>
    </vt:vector>
  </HeadingPairs>
  <TitlesOfParts>
    <vt:vector size="63" baseType="lpstr">
      <vt:lpstr>Rekapitulace stavby</vt:lpstr>
      <vt:lpstr>01 - 1.01 Kabina dorost</vt:lpstr>
      <vt:lpstr>02 - 1.02 Sprchy dorost</vt:lpstr>
      <vt:lpstr>03 - 1.03 Kabina přípravka</vt:lpstr>
      <vt:lpstr>04 - 1.04 Sprchy přípravka</vt:lpstr>
      <vt:lpstr>05 - 1.05 Kabina hosté 2</vt:lpstr>
      <vt:lpstr>06 - 1.06 Sprchy hosté 2</vt:lpstr>
      <vt:lpstr>07 - 1.07 Kabina hosté 1</vt:lpstr>
      <vt:lpstr>08 - 1.08 Sprchy hosté 1</vt:lpstr>
      <vt:lpstr>09 - 1.09 Sklad</vt:lpstr>
      <vt:lpstr>10 - 1.10 Sklad míčů</vt:lpstr>
      <vt:lpstr>11 - 1.11 Šatna personál</vt:lpstr>
      <vt:lpstr>12 - 1.12 Sprcha</vt:lpstr>
      <vt:lpstr>13 - 1.13 Sklad prádla</vt:lpstr>
      <vt:lpstr>14 - 1.14 Prádelna</vt:lpstr>
      <vt:lpstr>15 - 1.15 Chodba</vt:lpstr>
      <vt:lpstr>16 - Opatření proti vzlín...</vt:lpstr>
      <vt:lpstr>17 - ZTI, ÚT</vt:lpstr>
      <vt:lpstr>VV ZTI, UT</vt:lpstr>
      <vt:lpstr>18 - EI</vt:lpstr>
      <vt:lpstr>EI VV</vt:lpstr>
      <vt:lpstr>Seznam figur</vt:lpstr>
      <vt:lpstr>'01 - 1.01 Kabina dorost'!Názvy_tisku</vt:lpstr>
      <vt:lpstr>'02 - 1.02 Sprchy dorost'!Názvy_tisku</vt:lpstr>
      <vt:lpstr>'03 - 1.03 Kabina přípravka'!Názvy_tisku</vt:lpstr>
      <vt:lpstr>'04 - 1.04 Sprchy přípravka'!Názvy_tisku</vt:lpstr>
      <vt:lpstr>'05 - 1.05 Kabina hosté 2'!Názvy_tisku</vt:lpstr>
      <vt:lpstr>'06 - 1.06 Sprchy hosté 2'!Názvy_tisku</vt:lpstr>
      <vt:lpstr>'07 - 1.07 Kabina hosté 1'!Názvy_tisku</vt:lpstr>
      <vt:lpstr>'08 - 1.08 Sprchy hosté 1'!Názvy_tisku</vt:lpstr>
      <vt:lpstr>'09 - 1.09 Sklad'!Názvy_tisku</vt:lpstr>
      <vt:lpstr>'10 - 1.10 Sklad míčů'!Názvy_tisku</vt:lpstr>
      <vt:lpstr>'11 - 1.11 Šatna personál'!Názvy_tisku</vt:lpstr>
      <vt:lpstr>'12 - 1.12 Sprcha'!Názvy_tisku</vt:lpstr>
      <vt:lpstr>'13 - 1.13 Sklad prádla'!Názvy_tisku</vt:lpstr>
      <vt:lpstr>'14 - 1.14 Prádelna'!Názvy_tisku</vt:lpstr>
      <vt:lpstr>'15 - 1.15 Chodba'!Názvy_tisku</vt:lpstr>
      <vt:lpstr>'16 - Opatření proti vzlín...'!Názvy_tisku</vt:lpstr>
      <vt:lpstr>'17 - ZTI, ÚT'!Názvy_tisku</vt:lpstr>
      <vt:lpstr>'18 - EI'!Názvy_tisku</vt:lpstr>
      <vt:lpstr>'Rekapitulace stavby'!Názvy_tisku</vt:lpstr>
      <vt:lpstr>'Seznam figur'!Názvy_tisku</vt:lpstr>
      <vt:lpstr>'01 - 1.01 Kabina dorost'!Oblast_tisku</vt:lpstr>
      <vt:lpstr>'02 - 1.02 Sprchy dorost'!Oblast_tisku</vt:lpstr>
      <vt:lpstr>'03 - 1.03 Kabina přípravka'!Oblast_tisku</vt:lpstr>
      <vt:lpstr>'04 - 1.04 Sprchy přípravka'!Oblast_tisku</vt:lpstr>
      <vt:lpstr>'05 - 1.05 Kabina hosté 2'!Oblast_tisku</vt:lpstr>
      <vt:lpstr>'06 - 1.06 Sprchy hosté 2'!Oblast_tisku</vt:lpstr>
      <vt:lpstr>'07 - 1.07 Kabina hosté 1'!Oblast_tisku</vt:lpstr>
      <vt:lpstr>'08 - 1.08 Sprchy hosté 1'!Oblast_tisku</vt:lpstr>
      <vt:lpstr>'09 - 1.09 Sklad'!Oblast_tisku</vt:lpstr>
      <vt:lpstr>'10 - 1.10 Sklad míčů'!Oblast_tisku</vt:lpstr>
      <vt:lpstr>'11 - 1.11 Šatna personál'!Oblast_tisku</vt:lpstr>
      <vt:lpstr>'12 - 1.12 Sprcha'!Oblast_tisku</vt:lpstr>
      <vt:lpstr>'13 - 1.13 Sklad prádla'!Oblast_tisku</vt:lpstr>
      <vt:lpstr>'14 - 1.14 Prádelna'!Oblast_tisku</vt:lpstr>
      <vt:lpstr>'15 - 1.15 Chodba'!Oblast_tisku</vt:lpstr>
      <vt:lpstr>'16 - Opatření proti vzlín...'!Oblast_tisku</vt:lpstr>
      <vt:lpstr>'17 - ZTI, ÚT'!Oblast_tisku</vt:lpstr>
      <vt:lpstr>'18 - EI'!Oblast_tisku</vt:lpstr>
      <vt:lpstr>'EI VV'!Oblast_tisku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JITKADUPALOVA\Jitka Dupalová</dc:creator>
  <cp:lastModifiedBy>Jitka Dupalová</cp:lastModifiedBy>
  <dcterms:created xsi:type="dcterms:W3CDTF">2021-08-20T06:47:56Z</dcterms:created>
  <dcterms:modified xsi:type="dcterms:W3CDTF">2021-08-20T06:53:19Z</dcterms:modified>
</cp:coreProperties>
</file>