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měna oken a dveří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výměna oken a dveří,...'!$C$129:$K$344</definedName>
    <definedName name="_xlnm.Print_Area" localSheetId="1">'01 - výměna oken a dveří,...'!$C$4:$J$76,'01 - výměna oken a dveří,...'!$C$82:$J$111,'01 - výměna oken a dveří,...'!$C$117:$K$344</definedName>
    <definedName name="_xlnm.Print_Titles" localSheetId="1">'01 - výměna oken a dveří,...'!$129:$129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3"/>
  <c r="BH343"/>
  <c r="BG343"/>
  <c r="BF343"/>
  <c r="T343"/>
  <c r="T342"/>
  <c r="R343"/>
  <c r="R342"/>
  <c r="P343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F124"/>
  <c r="E122"/>
  <c r="J92"/>
  <c r="F89"/>
  <c r="E87"/>
  <c r="J21"/>
  <c r="E21"/>
  <c r="J126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2" r="BK327"/>
  <c r="BK324"/>
  <c r="J300"/>
  <c r="J271"/>
  <c r="BK227"/>
  <c r="J202"/>
  <c r="BK184"/>
  <c r="BK164"/>
  <c r="J147"/>
  <c r="BK135"/>
  <c r="J343"/>
  <c r="BK311"/>
  <c r="J298"/>
  <c r="J286"/>
  <c r="J273"/>
  <c r="J267"/>
  <c r="BK248"/>
  <c r="J213"/>
  <c r="J207"/>
  <c r="BK191"/>
  <c r="J184"/>
  <c r="BK175"/>
  <c r="BK170"/>
  <c r="J149"/>
  <c r="BK133"/>
  <c r="J324"/>
  <c r="BK316"/>
  <c r="J311"/>
  <c r="BK292"/>
  <c r="J283"/>
  <c r="BK275"/>
  <c r="BK267"/>
  <c r="BK242"/>
  <c r="BK230"/>
  <c r="J215"/>
  <c r="BK207"/>
  <c r="BK193"/>
  <c r="J133"/>
  <c r="BK319"/>
  <c r="BK288"/>
  <c r="J264"/>
  <c r="J250"/>
  <c r="BK239"/>
  <c r="J224"/>
  <c r="J211"/>
  <c r="J172"/>
  <c r="J140"/>
  <c r="J329"/>
  <c r="J313"/>
  <c r="BK281"/>
  <c r="BK262"/>
  <c r="J230"/>
  <c r="J191"/>
  <c r="J170"/>
  <c r="J151"/>
  <c r="BK140"/>
  <c r="J340"/>
  <c r="BK309"/>
  <c r="BK290"/>
  <c r="BK286"/>
  <c r="BK260"/>
  <c r="J245"/>
  <c r="J236"/>
  <c r="BK220"/>
  <c r="J197"/>
  <c r="BK161"/>
  <c r="BK340"/>
  <c r="BK321"/>
  <c r="J277"/>
  <c r="J262"/>
  <c r="J248"/>
  <c r="BK236"/>
  <c r="BK222"/>
  <c r="BK197"/>
  <c r="J159"/>
  <c r="BK147"/>
  <c r="J332"/>
  <c r="J309"/>
  <c r="BK279"/>
  <c r="J260"/>
  <c r="BK215"/>
  <c r="J195"/>
  <c r="J175"/>
  <c r="BK156"/>
  <c r="J142"/>
  <c r="BK343"/>
  <c r="J327"/>
  <c r="BK300"/>
  <c r="BK283"/>
  <c r="BK271"/>
  <c r="BK250"/>
  <c r="J220"/>
  <c r="BK211"/>
  <c r="BK202"/>
  <c r="BK181"/>
  <c r="J164"/>
  <c r="BK159"/>
  <c r="BK142"/>
  <c r="J337"/>
  <c r="J321"/>
  <c r="BK313"/>
  <c r="BK295"/>
  <c r="J288"/>
  <c r="BK277"/>
  <c r="BK269"/>
  <c r="BK255"/>
  <c r="J239"/>
  <c r="BK224"/>
  <c r="BK213"/>
  <c r="BK195"/>
  <c r="BK167"/>
  <c r="BK151"/>
  <c r="BK332"/>
  <c r="J295"/>
  <c r="BK257"/>
  <c r="BK245"/>
  <c r="BK234"/>
  <c r="J217"/>
  <c r="J193"/>
  <c r="BK149"/>
  <c r="J137"/>
  <c r="J334"/>
  <c r="J306"/>
  <c r="J275"/>
  <c r="J255"/>
  <c r="J205"/>
  <c r="J188"/>
  <c r="J167"/>
  <c r="J144"/>
  <c i="1" r="AS94"/>
  <c i="2" r="BK337"/>
  <c r="BK306"/>
  <c r="J292"/>
  <c r="J281"/>
  <c r="J257"/>
  <c r="J234"/>
  <c r="BK217"/>
  <c r="BK209"/>
  <c r="BK200"/>
  <c r="BK188"/>
  <c r="BK172"/>
  <c r="J161"/>
  <c r="J154"/>
  <c r="BK137"/>
  <c r="BK329"/>
  <c r="J319"/>
  <c r="BK298"/>
  <c r="J290"/>
  <c r="J279"/>
  <c r="BK273"/>
  <c r="BK264"/>
  <c r="BK252"/>
  <c r="J222"/>
  <c r="J209"/>
  <c r="BK205"/>
  <c r="J181"/>
  <c r="J156"/>
  <c r="BK334"/>
  <c r="J316"/>
  <c r="J269"/>
  <c r="J252"/>
  <c r="J242"/>
  <c r="J227"/>
  <c r="J200"/>
  <c r="BK154"/>
  <c r="BK144"/>
  <c r="J135"/>
  <c l="1" r="P139"/>
  <c r="BK199"/>
  <c r="J199"/>
  <c r="J100"/>
  <c r="P199"/>
  <c r="BK219"/>
  <c r="J219"/>
  <c r="J101"/>
  <c r="R219"/>
  <c r="P233"/>
  <c r="BK247"/>
  <c r="J247"/>
  <c r="J105"/>
  <c r="R247"/>
  <c r="P259"/>
  <c r="BK266"/>
  <c r="J266"/>
  <c r="J107"/>
  <c r="T266"/>
  <c r="R285"/>
  <c r="P308"/>
  <c r="R139"/>
  <c r="T199"/>
  <c r="P219"/>
  <c r="R233"/>
  <c r="P247"/>
  <c r="BK259"/>
  <c r="J259"/>
  <c r="J106"/>
  <c r="R259"/>
  <c r="P266"/>
  <c r="BK285"/>
  <c r="J285"/>
  <c r="J108"/>
  <c r="T285"/>
  <c r="T308"/>
  <c r="BK132"/>
  <c r="J132"/>
  <c r="J98"/>
  <c r="P132"/>
  <c r="P131"/>
  <c r="R132"/>
  <c r="T132"/>
  <c r="BK139"/>
  <c r="J139"/>
  <c r="J99"/>
  <c r="T139"/>
  <c r="R199"/>
  <c r="T219"/>
  <c r="BK233"/>
  <c r="J233"/>
  <c r="J104"/>
  <c r="T233"/>
  <c r="T247"/>
  <c r="T259"/>
  <c r="R266"/>
  <c r="P285"/>
  <c r="BK308"/>
  <c r="J308"/>
  <c r="J109"/>
  <c r="R308"/>
  <c r="BK229"/>
  <c r="J229"/>
  <c r="J102"/>
  <c r="BK342"/>
  <c r="J342"/>
  <c r="J110"/>
  <c r="J91"/>
  <c r="BE135"/>
  <c r="BE161"/>
  <c r="BE164"/>
  <c r="BE184"/>
  <c r="BE193"/>
  <c r="BE215"/>
  <c r="BE227"/>
  <c r="BE230"/>
  <c r="BE255"/>
  <c r="BE271"/>
  <c r="BE273"/>
  <c r="BE275"/>
  <c r="BE277"/>
  <c r="BE288"/>
  <c r="BE298"/>
  <c r="BE300"/>
  <c r="BE306"/>
  <c r="BE311"/>
  <c r="BE324"/>
  <c r="E85"/>
  <c r="J89"/>
  <c r="F92"/>
  <c r="F126"/>
  <c r="BE133"/>
  <c r="BE137"/>
  <c r="BE140"/>
  <c r="BE154"/>
  <c r="BE156"/>
  <c r="BE172"/>
  <c r="BE175"/>
  <c r="BE181"/>
  <c r="BE188"/>
  <c r="BE200"/>
  <c r="BE202"/>
  <c r="BE209"/>
  <c r="BE234"/>
  <c r="BE245"/>
  <c r="BE248"/>
  <c r="BE257"/>
  <c r="BE281"/>
  <c r="BE321"/>
  <c r="BE327"/>
  <c r="BE142"/>
  <c r="BE147"/>
  <c r="BE149"/>
  <c r="BE170"/>
  <c r="BE205"/>
  <c r="BE222"/>
  <c r="BE224"/>
  <c r="BE239"/>
  <c r="BE252"/>
  <c r="BE260"/>
  <c r="BE262"/>
  <c r="BE269"/>
  <c r="BE279"/>
  <c r="BE295"/>
  <c r="BE319"/>
  <c r="BE337"/>
  <c r="BE340"/>
  <c r="BE343"/>
  <c r="BE144"/>
  <c r="BE151"/>
  <c r="BE159"/>
  <c r="BE167"/>
  <c r="BE191"/>
  <c r="BE195"/>
  <c r="BE197"/>
  <c r="BE207"/>
  <c r="BE211"/>
  <c r="BE213"/>
  <c r="BE217"/>
  <c r="BE220"/>
  <c r="BE236"/>
  <c r="BE242"/>
  <c r="BE250"/>
  <c r="BE264"/>
  <c r="BE267"/>
  <c r="BE283"/>
  <c r="BE286"/>
  <c r="BE290"/>
  <c r="BE292"/>
  <c r="BE309"/>
  <c r="BE313"/>
  <c r="BE316"/>
  <c r="BE329"/>
  <c r="BE332"/>
  <c r="BE334"/>
  <c r="F34"/>
  <c i="1" r="BA95"/>
  <c r="BA94"/>
  <c r="AW94"/>
  <c r="AK30"/>
  <c i="2" r="F35"/>
  <c i="1" r="BB95"/>
  <c r="BB94"/>
  <c r="W31"/>
  <c i="2" r="F37"/>
  <c i="1" r="BD95"/>
  <c r="BD94"/>
  <c r="W33"/>
  <c i="2" r="F36"/>
  <c i="1" r="BC95"/>
  <c r="BC94"/>
  <c r="W32"/>
  <c i="2" r="J34"/>
  <c i="1" r="AW95"/>
  <c i="2" l="1" r="P232"/>
  <c r="T232"/>
  <c r="R131"/>
  <c r="T131"/>
  <c r="T130"/>
  <c r="R232"/>
  <c r="P130"/>
  <c i="1" r="AU95"/>
  <c i="2" r="BK232"/>
  <c r="J232"/>
  <c r="J103"/>
  <c r="BK131"/>
  <c r="J131"/>
  <c r="J97"/>
  <c i="1" r="AX94"/>
  <c r="AU94"/>
  <c i="2" r="J33"/>
  <c i="1" r="AV95"/>
  <c r="AT95"/>
  <c r="W30"/>
  <c r="AY94"/>
  <c i="2" r="F33"/>
  <c i="1" r="AZ95"/>
  <c r="AZ94"/>
  <c r="AV94"/>
  <c r="AK29"/>
  <c i="2" l="1" r="R130"/>
  <c r="BK130"/>
  <c r="J130"/>
  <c r="J96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<sst xmlns="http://schemas.openxmlformats.org/spreadsheetml/2006/main">
  <si>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</si>
  <si>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</si>
  <si>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</si>
  <si>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</si>
  <si>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</si>
  <si>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{4d8864f8-f876-4fd8-bc7e-7120a01e4f0a}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</si>
  <si>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</si>
  <si>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</si>
  <si>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</si>
  <si>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</si>
  <si>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</si>
  <si>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</si>
  <si>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</si>
  <si>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</si>
  <si>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20211229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</si>
  <si>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</si>
  <si>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</si>
  <si>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TSP COMPANY s.r.o. - realizace energetických úspor v budově ubytovny Okružní -  Výměna oken a dveří, zateplení objektu</t>
  </si>
  <si>
    <t>KSO:</t>
  </si>
  <si>
    <t>CC-CZ:</t>
  </si>
  <si>
    <t>Místo:</t>
  </si>
  <si>
    <t>Č. Lípa</t>
  </si>
  <si>
    <t>Datum:</t>
  </si>
  <si>
    <t>30. 12. 2021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</si>
  <si>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</si>
  <si>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</si>
  <si>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</si>
  <si>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</si>
  <si>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</si>
  <si>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</si>
  <si>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</si>
  <si>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</si>
  <si>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</si>
  <si>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</si>
  <si>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</si>
  <si>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</si>
  <si>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</si>
  <si>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</si>
  <si>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</si>
  <si>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</si>
  <si>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</si>
  <si>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</si>
  <si>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</si>
  <si>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</si>
  <si>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</si>
  <si>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</si>
  <si>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</si>
  <si>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</si>
  <si>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</si>
  <si>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</si>
  <si>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</si>
  <si>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</si>
  <si>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</si>
  <si>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</si>
  <si>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</si>
  <si>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</si>
  <si>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</si>
  <si>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</si>
  <si>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</si>
  <si>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</si>
  <si>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</si>
  <si>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</si>
  <si>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</si>
  <si>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</si>
  <si>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</si>
  <si>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</si>
  <si>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</si>
  <si>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</si>
  <si>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</si>
  <si>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</si>
  <si>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</si>
  <si>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</si>
  <si>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</si>
  <si>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</si>
  <si>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</si>
  <si>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</si>
  <si>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</si>
  <si>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</si>
  <si>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</si>
  <si>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</si>
  <si>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oken a dveří, zateplení objektu</t>
  </si>
  <si>
    <t>STA</t>
  </si>
  <si>
    <t>1</t>
  </si>
  <si>
    <t>{157f0b66-2ac0-466a-9c7f-faa2bcc6060f}</t>
  </si>
  <si>
    <t>2</t>
  </si>
  <si>
    <t>KRYCÍ LIST SOUPISU PRACÍ</t>
  </si>
  <si>
    <t>Objekt:</t>
  </si>
  <si>
    <t>01 - výměna oken a dveří, zateplení objektu</t>
  </si>
  <si>
    <t>Česká Lípa</t>
  </si>
  <si>
    <t>J. Nešněra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</si>
  <si>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</si>
  <si>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</si>
  <si>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</si>
  <si>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</si>
  <si>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</si>
  <si>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</si>
  <si>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</si>
  <si>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</si>
  <si>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</si>
  <si>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</si>
  <si>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</si>
  <si>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</si>
  <si>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</si>
  <si>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</si>
  <si>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</si>
  <si>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</si>
  <si>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</si>
  <si>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</si>
  <si>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</si>
  <si>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</si>
  <si>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</si>
  <si>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</si>
  <si>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</si>
  <si>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</si>
  <si>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</si>
  <si>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</si>
  <si>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</si>
  <si>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</si>
  <si>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</si>
  <si>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</si>
  <si>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</si>
  <si>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</si>
  <si>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</si>
  <si>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</si>
  <si>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</si>
  <si>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</si>
  <si>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</si>
  <si>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</si>
  <si>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</si>
  <si>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</si>
  <si>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</si>
  <si>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2020 01</t>
  </si>
  <si>
    <t>4</t>
  </si>
  <si>
    <t>1477500312</t>
  </si>
  <si>
    <t>PP</t>
  </si>
  <si>
    <t xml:space="preserve">Zazdívka otvorů ve zdivu nadzákladovém cihlami pálenými  plochy přes 1 m2 do 4 m2 na maltu vápenocementovou</t>
  </si>
  <si>
    <t>317944323</t>
  </si>
  <si>
    <t>Válcované nosníky č.14 až 22 dodatečně osazované do připravených otvorů</t>
  </si>
  <si>
    <t>t</t>
  </si>
  <si>
    <t>1987341593</t>
  </si>
  <si>
    <t xml:space="preserve">Válcované nosníky dodatečně osazované do připravených otvorů  bez zazdění hlav č. 14 až 22</t>
  </si>
  <si>
    <t>319201321</t>
  </si>
  <si>
    <t>Vyrovnání nerovného povrchu zdiva tl do 30 mm maltou</t>
  </si>
  <si>
    <t>m2</t>
  </si>
  <si>
    <t>-1171980994</t>
  </si>
  <si>
    <t xml:space="preserve">Vyrovnání nerovného povrchu vnitřního i vnějšího zdiva  bez odsekání vadných cihel, maltou (s dodáním hmot) tl. do 30 mm</t>
  </si>
  <si>
    <t>6</t>
  </si>
  <si>
    <t>Úpravy povrchů, podlahy a osazování výplní</t>
  </si>
  <si>
    <t>612321141</t>
  </si>
  <si>
    <t>Vápenocementová omítka štuková dvouvrstvá vnitřních stěn nanášená ručně</t>
  </si>
  <si>
    <t>-1317652773</t>
  </si>
  <si>
    <t xml:space="preserve">Omítka vápenocementová vnitřních ploch  nanášená ručně dvouvrstvá, tloušťky jádrové omítky do 10 mm a tloušťky štuku do 3 mm štuková svislých konstrukcí stěn</t>
  </si>
  <si>
    <t>5</t>
  </si>
  <si>
    <t>621221031</t>
  </si>
  <si>
    <t>Montáž kontaktního zateplení vnějších podhledů lepením a mechanickým kotvením TI z minerální vlny s podélnou orientací do betonu a zdiva tl přes 120 do 160 mm</t>
  </si>
  <si>
    <t>CS ÚRS 2021 02</t>
  </si>
  <si>
    <t>-968171645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</si>
  <si>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120 do 160 mm</t>
  </si>
  <si>
    <t>M</t>
  </si>
  <si>
    <t>63151538</t>
  </si>
  <si>
    <t xml:space="preserve">deska tepelně izolační minerální kontaktních fasád podélné vlákno </t>
  </si>
  <si>
    <t>8</t>
  </si>
  <si>
    <t>957476301</t>
  </si>
  <si>
    <t>deska tepelně izolační minerální kontaktních fasád podélné vlákno Urec = max. 0,2W/m2K</t>
  </si>
  <si>
    <t>VV</t>
  </si>
  <si>
    <t>189,189*1,05 'Přepočtené koeficientem množství</t>
  </si>
  <si>
    <t>7</t>
  </si>
  <si>
    <t>621531012</t>
  </si>
  <si>
    <t>Tenkovrstvá silikonová zrnitá omítka zrnitost 1,5 mm vnějších podhledů</t>
  </si>
  <si>
    <t>-536397195</t>
  </si>
  <si>
    <t xml:space="preserve">Omítka tenkovrstvá silikonová vnějších ploch  probarvená bez penetrace zatíraná (škrábaná), zrnitost 1,5 mm podhledů</t>
  </si>
  <si>
    <t>622211021</t>
  </si>
  <si>
    <t>Montáž kontaktního zateplení vnějších stěn lepením a mechanickým kotvením polystyrénových desek tl do 120 mm</t>
  </si>
  <si>
    <t>-1694306933</t>
  </si>
  <si>
    <t>Montáž kontaktního zateplení lepením a mechanickým kotvením z polystyrenových desek nebo z kombinovaných desek na vnější stěny, tloušťky desek přes 80 do 120 mm</t>
  </si>
  <si>
    <t>9</t>
  </si>
  <si>
    <t>28376077</t>
  </si>
  <si>
    <t xml:space="preserve">deska EPS grafitová fasádní </t>
  </si>
  <si>
    <t>-1830216683</t>
  </si>
  <si>
    <t>deska EPS grafitová fasádní Urec = max. 0,2W/m2K</t>
  </si>
  <si>
    <t>181,44*1,02 'Přepočtené koeficientem množství</t>
  </si>
  <si>
    <t>10</t>
  </si>
  <si>
    <t>622211031</t>
  </si>
  <si>
    <t>Montáž kontaktního zateplení vnějších stěn lepením a mechanickým kotvením polystyrénových desek tl do 160 mm</t>
  </si>
  <si>
    <t>-80153451</t>
  </si>
  <si>
    <t>Montáž kontaktního zateplení lepením a mechanickým kotvením z polystyrenových desek nebo z kombinovaných desek na vnější stěny, tloušťky desek přes 120 do 160 mm</t>
  </si>
  <si>
    <t>11</t>
  </si>
  <si>
    <t>28376019</t>
  </si>
  <si>
    <t xml:space="preserve">deska perimetrická fasádní soklová 150kPa </t>
  </si>
  <si>
    <t>1652997255</t>
  </si>
  <si>
    <t>deska perimetrická fasádní soklová 150kPa Urec = max. 0,16W/m2K</t>
  </si>
  <si>
    <t>42,48*1,02 'Přepočtené koeficientem množství</t>
  </si>
  <si>
    <t>12</t>
  </si>
  <si>
    <t>976605645</t>
  </si>
  <si>
    <t>13</t>
  </si>
  <si>
    <t>28376079</t>
  </si>
  <si>
    <t>-1677149470</t>
  </si>
  <si>
    <t>1719,321*1,02 'Přepočtené koeficientem množství</t>
  </si>
  <si>
    <t>14</t>
  </si>
  <si>
    <t>622212001</t>
  </si>
  <si>
    <t>Montáž kontaktního zateplení vnějšího ostění, nadpraží nebo parapetu hl. špalety do 200 mm lepením desek z polystyrenu tl do 40 mm</t>
  </si>
  <si>
    <t>m</t>
  </si>
  <si>
    <t>-824413947</t>
  </si>
  <si>
    <t>Montáž kontaktního zateplení vnějšího ostění, nadpraží nebo parapetu lepením z polystyrenových desek nebo z kombinovaných desek hloubky špalet do 200 mm, tloušťky desek do 40 mm</t>
  </si>
  <si>
    <t>147,646/0,2</t>
  </si>
  <si>
    <t>28376438</t>
  </si>
  <si>
    <t>deska z polystyrénu XPS, hrana rovná a strukturovaný povrch 250kPa tl 30mm</t>
  </si>
  <si>
    <t>-670885835</t>
  </si>
  <si>
    <t>147,646*1,1 'Přepočtené koeficientem množství</t>
  </si>
  <si>
    <t>16</t>
  </si>
  <si>
    <t>622252001</t>
  </si>
  <si>
    <t>Montáž profilů kontaktního zateplení připevněných mechanicky</t>
  </si>
  <si>
    <t>1804331092</t>
  </si>
  <si>
    <t>Montáž profilů kontaktního zateplení zakládacích soklových připevněných hmoždinkami</t>
  </si>
  <si>
    <t>17</t>
  </si>
  <si>
    <t>59051653</t>
  </si>
  <si>
    <t>profil zakládací Al tl 0,7mm pro ETICS pro izolant tl 160mm</t>
  </si>
  <si>
    <t>549236019</t>
  </si>
  <si>
    <t>139,58*1,05 'Přepočtené koeficientem množství</t>
  </si>
  <si>
    <t>18</t>
  </si>
  <si>
    <t>622252002</t>
  </si>
  <si>
    <t>Montáž profilů kontaktního zateplení lepených</t>
  </si>
  <si>
    <t>1542761353</t>
  </si>
  <si>
    <t>Montáž profilů kontaktního zateplení ostatních stěnových, dilatačních apod. lepených do tmelu</t>
  </si>
  <si>
    <t>1136,2"roh</t>
  </si>
  <si>
    <t>1624,35"APU</t>
  </si>
  <si>
    <t>345,05"parapet</t>
  </si>
  <si>
    <t>Součet</t>
  </si>
  <si>
    <t>19</t>
  </si>
  <si>
    <t>63127466</t>
  </si>
  <si>
    <t>profil rohový Al 23x23mm s výztužnou tkaninou š 100mm pro ETICS</t>
  </si>
  <si>
    <t>1859494165</t>
  </si>
  <si>
    <t>1136,2*1,05 'Přepočtené koeficientem množství</t>
  </si>
  <si>
    <t>20</t>
  </si>
  <si>
    <t>59051476</t>
  </si>
  <si>
    <t>profil začišťovací PVC 9mm s výztužnou tkaninou pro ostění ETICS</t>
  </si>
  <si>
    <t>1524817374</t>
  </si>
  <si>
    <t>1624,35</t>
  </si>
  <si>
    <t>1624,35*1,05 'Přepočtené koeficientem množství</t>
  </si>
  <si>
    <t>59051512</t>
  </si>
  <si>
    <t>profil začišťovací s okapnicí PVC s výztužnou tkaninou pro parapet ETICS</t>
  </si>
  <si>
    <t>1854182005</t>
  </si>
  <si>
    <t>345,05*1,05 'Přepočtené koeficientem množství</t>
  </si>
  <si>
    <t>22</t>
  </si>
  <si>
    <t>622511111</t>
  </si>
  <si>
    <t>Tenkovrstvá akrylátová mozaiková střednězrnná omítka včetně penetrace vnějších stěn</t>
  </si>
  <si>
    <t>-411322252</t>
  </si>
  <si>
    <t xml:space="preserve">Omítka tenkovrstvá akrylátová vnějších ploch  probarvená, včetně penetrace podkladu mozaiková střednězrnná stěn</t>
  </si>
  <si>
    <t>23</t>
  </si>
  <si>
    <t>622531011</t>
  </si>
  <si>
    <t>Tenkovrstvá silikonová zrnitá omítka tl. 1,5 mm včetně penetrace vnějších stěn</t>
  </si>
  <si>
    <t>618642069</t>
  </si>
  <si>
    <t xml:space="preserve">Omítka tenkovrstvá silikonová vnějších ploch  probarvená, včetně penetrace podkladu zrnitá, tloušťky 1,5 mm stěn</t>
  </si>
  <si>
    <t>24</t>
  </si>
  <si>
    <t>629991011</t>
  </si>
  <si>
    <t>Zakrytí výplní otvorů a svislých ploch fólií přilepenou lepící páskou</t>
  </si>
  <si>
    <t>1629959063</t>
  </si>
  <si>
    <t xml:space="preserve">Zakrytí vnějších ploch před znečištěním  včetně pozdějšího odkrytí výplní otvorů a svislých ploch fólií přilepenou lepící páskou</t>
  </si>
  <si>
    <t>25</t>
  </si>
  <si>
    <t>629995101</t>
  </si>
  <si>
    <t>Očištění vnějších ploch tlakovou vodou</t>
  </si>
  <si>
    <t>-1523411044</t>
  </si>
  <si>
    <t>Očištění vnějších ploch tlakovou vodou omytím</t>
  </si>
  <si>
    <t>Ostatní konstrukce a práce, bourání</t>
  </si>
  <si>
    <t>26</t>
  </si>
  <si>
    <t>941211112</t>
  </si>
  <si>
    <t>Montáž lešení řadového rámového lehkého zatížení do 200 kg/m2 š do 0,9 m v do 25 m</t>
  </si>
  <si>
    <t>-1249512262</t>
  </si>
  <si>
    <t xml:space="preserve">Montáž lešení řadového rámového lehkého pracovního s podlahami  s provozním zatížením tř. 3 do 200 kg/m2 šířky tř. SW06 přes 0,6 do 0,9 m, výšky přes 10 do 25 m</t>
  </si>
  <si>
    <t>27</t>
  </si>
  <si>
    <t>941211211</t>
  </si>
  <si>
    <t>Příplatek k lešení řadovému rámovému lehkému š 0,9 m v do 25 m za první a ZKD den použití</t>
  </si>
  <si>
    <t>-945438973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</si>
  <si>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</si>
  <si>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2373*90 'Přepočtené koeficientem množství</t>
  </si>
  <si>
    <t>28</t>
  </si>
  <si>
    <t>941211812</t>
  </si>
  <si>
    <t>Demontáž lešení řadového rámového lehkého zatížení do 200 kg/m2 š do 0,9 m v do 25 m</t>
  </si>
  <si>
    <t>-1044106050</t>
  </si>
  <si>
    <t xml:space="preserve">Demontáž lešení řadového rámového lehkého pracovního  s provozním zatížením tř. 3 do 200 kg/m2 šířky tř. SW06 přes 0,6 do 0,9 m, výšky přes 10 do 25 m</t>
  </si>
  <si>
    <t>29</t>
  </si>
  <si>
    <t>953941211</t>
  </si>
  <si>
    <t>Osazování kovových konzol nebo kotev</t>
  </si>
  <si>
    <t>kus</t>
  </si>
  <si>
    <t>-904087013</t>
  </si>
  <si>
    <t xml:space="preserve">Osazování drobných kovových předmětů  se zalitím maltou cementovou, do vysekaných kapes nebo připravených otvorů konzol nebo kotev, např. pro schodišťová madla do zdí, radiátorové konzoly apod.</t>
  </si>
  <si>
    <t>30</t>
  </si>
  <si>
    <t>42392870</t>
  </si>
  <si>
    <t>konzola 100/100-27 otvor D 11mm</t>
  </si>
  <si>
    <t>-234390590</t>
  </si>
  <si>
    <t>31</t>
  </si>
  <si>
    <t>962032230</t>
  </si>
  <si>
    <t>Bourání zdiva z cihel pálených nebo vápenopískových na MV nebo MVC do 1 m3</t>
  </si>
  <si>
    <t>1345468244</t>
  </si>
  <si>
    <t xml:space="preserve">Bourání zdiva nadzákladového z cihel nebo tvárnic  z cihel pálených nebo vápenopískových, na maltu vápennou nebo vápenocementovou, objemu do 1 m3</t>
  </si>
  <si>
    <t>32</t>
  </si>
  <si>
    <t>968072355</t>
  </si>
  <si>
    <t>Vybourání kovových rámů oken zdvojených včetně křídel pl do 2 m2</t>
  </si>
  <si>
    <t>-499264108</t>
  </si>
  <si>
    <t xml:space="preserve">Vybourání kovových rámů oken s křídly, dveřních zárubní, vrat, stěn, ostění nebo obkladů  okenních rámů s křídly zdvojených, plochy do 2 m2</t>
  </si>
  <si>
    <t>33</t>
  </si>
  <si>
    <t>968072456</t>
  </si>
  <si>
    <t>Vybourání kovových dveřních zárubní pl přes 2 m2</t>
  </si>
  <si>
    <t>-1055579125</t>
  </si>
  <si>
    <t xml:space="preserve">Vybourání kovových rámů oken s křídly, dveřních zárubní, vrat, stěn, ostění nebo obkladů  dveřních zárubní, plochy přes 2 m2</t>
  </si>
  <si>
    <t>34</t>
  </si>
  <si>
    <t>968072558</t>
  </si>
  <si>
    <t>Vybourání kovových vrat pl do 5 m2</t>
  </si>
  <si>
    <t>548956039</t>
  </si>
  <si>
    <t xml:space="preserve">Vybourání kovových rámů oken s křídly, dveřních zárubní, vrat, stěn, ostění nebo obkladů  vrat, mimo posuvných a skládacích, plochy do 5 m2</t>
  </si>
  <si>
    <t>997</t>
  </si>
  <si>
    <t>Přesun sutě</t>
  </si>
  <si>
    <t>35</t>
  </si>
  <si>
    <t>997013157</t>
  </si>
  <si>
    <t>Vnitrostaveništní doprava suti a vybouraných hmot pro budovy v do 24 m s omezením mechanizace</t>
  </si>
  <si>
    <t>1614517607</t>
  </si>
  <si>
    <t xml:space="preserve">Vnitrostaveništní doprava suti a vybouraných hmot  vodorovně do 50 m svisle s omezením mechanizace pro budovy a haly výšky přes 21 do 24 m</t>
  </si>
  <si>
    <t>36</t>
  </si>
  <si>
    <t>997013501</t>
  </si>
  <si>
    <t>Odvoz suti a vybouraných hmot na skládku nebo meziskládku do 1 km se složením</t>
  </si>
  <si>
    <t>-1377305755</t>
  </si>
  <si>
    <t xml:space="preserve">Odvoz suti a vybouraných hmot na skládku nebo meziskládku  se složením, na vzdálenost do 1 km</t>
  </si>
  <si>
    <t>37</t>
  </si>
  <si>
    <t>997013509</t>
  </si>
  <si>
    <t>Příplatek k odvozu suti a vybouraných hmot na skládku ZKD 1 km přes 1 km</t>
  </si>
  <si>
    <t>-1282551497</t>
  </si>
  <si>
    <t xml:space="preserve">Odvoz suti a vybouraných hmot na skládku nebo meziskládku  se složením, na vzdálenost Příplatek k ceně za každý další i započatý 1 km přes 1 km</t>
  </si>
  <si>
    <t>100,809*15 'Přepočtené koeficientem množství</t>
  </si>
  <si>
    <t>38</t>
  </si>
  <si>
    <t>997013631</t>
  </si>
  <si>
    <t>Poplatek za uložení na skládce (skládkovné) stavebního odpadu směsného kód odpadu 17 09 04</t>
  </si>
  <si>
    <t>-96597152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</si>
  <si>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</si>
  <si>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</si>
  <si>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</si>
  <si>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39</t>
  </si>
  <si>
    <t>998011003</t>
  </si>
  <si>
    <t>Přesun hmot pro budovy zděné v do 24 m</t>
  </si>
  <si>
    <t>-156293742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</si>
  <si>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</si>
  <si>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</si>
  <si>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</si>
  <si>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713</t>
  </si>
  <si>
    <t>Izolace tepelné</t>
  </si>
  <si>
    <t>40</t>
  </si>
  <si>
    <t>713111128</t>
  </si>
  <si>
    <t>Montáž izolace tepelné spodem stropů lepením celoplošně s mechanickým kotvením rohoží, pásů, dílců, desek</t>
  </si>
  <si>
    <t>1610578993</t>
  </si>
  <si>
    <t>Montáž tepelné izolace stropů rohožemi, pásy, dílci, deskami, bloky (izolační materiál ve specifikaci) rovných spodem lepením celoplošně s mechanickým kotvením</t>
  </si>
  <si>
    <t>41</t>
  </si>
  <si>
    <t>63140407</t>
  </si>
  <si>
    <t xml:space="preserve">deska tepelně izolační minerální plochých střech dvouvrstvá </t>
  </si>
  <si>
    <t>-1278775554</t>
  </si>
  <si>
    <t>deska tepelně izolační minerální plochých střech dvouvrstvá Urec = max. 0,16W/m2K tl 160mm</t>
  </si>
  <si>
    <t>7,7*1,02 'Přepočtené koeficientem množství</t>
  </si>
  <si>
    <t>42</t>
  </si>
  <si>
    <t>28329012</t>
  </si>
  <si>
    <t>fólie PE vyztužená pro parotěsnou vrstvu (reakce na oheň - třída F) 140g/m2</t>
  </si>
  <si>
    <t>1055645276</t>
  </si>
  <si>
    <t>7,7*1,15 'Přepočtené koeficientem množství</t>
  </si>
  <si>
    <t>43</t>
  </si>
  <si>
    <t>713114212</t>
  </si>
  <si>
    <t>Tepelná foukaná izolace skelná vlákna nižší objemová hmotnost vodorovná volná tl přes 150 do400 mm</t>
  </si>
  <si>
    <t>1220238741</t>
  </si>
  <si>
    <t>Tepelná foukaná izolace vodorovných konstrukcí ze skelných vláken nižší objemové hmotnosti otevřená volně foukaná, tloušťky vrstvy přes 150 do 400 mm Urec = max. 0,16W/m2K</t>
  </si>
  <si>
    <t>851,2*0,16</t>
  </si>
  <si>
    <t>44</t>
  </si>
  <si>
    <t>998713103</t>
  </si>
  <si>
    <t>Přesun hmot tonážní pro izolace tepelné v objektech v do 24 m</t>
  </si>
  <si>
    <t>955758715</t>
  </si>
  <si>
    <t>Přesun hmot pro izolace tepelné stanovený z hmotnosti přesunovaného materiálu vodorovná dopravní vzdálenost do 50 m v objektech výšky přes 12 m do 24 m</t>
  </si>
  <si>
    <t>735</t>
  </si>
  <si>
    <t>Ústřední vytápění - otopná tělesa</t>
  </si>
  <si>
    <t>45</t>
  </si>
  <si>
    <t>735151811</t>
  </si>
  <si>
    <t>Demontáž otopného tělesa panelového jednořadého délka do 1500 mm</t>
  </si>
  <si>
    <t>1919678031</t>
  </si>
  <si>
    <t xml:space="preserve">Demontáž otopných těles panelových  jednořadých stavební délky do 1500 mm</t>
  </si>
  <si>
    <t>46</t>
  </si>
  <si>
    <t>735151821</t>
  </si>
  <si>
    <t>Demontáž otopného tělesa panelového dvouřadého délka do 1500 mm</t>
  </si>
  <si>
    <t>-272646744</t>
  </si>
  <si>
    <t xml:space="preserve">Demontáž otopných těles panelových  dvouřadých stavební délky do 1500 mm</t>
  </si>
  <si>
    <t>47</t>
  </si>
  <si>
    <t>735191910</t>
  </si>
  <si>
    <t>Napuštění vody do otopných těles</t>
  </si>
  <si>
    <t>1500035132</t>
  </si>
  <si>
    <t xml:space="preserve">Ostatní opravy otopných těles  napuštění vody do otopného systému včetně potrubí (bez kotle a ohříváků) otopných těles</t>
  </si>
  <si>
    <t>276,000*1,2</t>
  </si>
  <si>
    <t>48</t>
  </si>
  <si>
    <t>735192923</t>
  </si>
  <si>
    <t>Zpětná montáž otopného tělesa panelového dvouřadého do 1500 mm</t>
  </si>
  <si>
    <t>-1299900043</t>
  </si>
  <si>
    <t xml:space="preserve">Ostatní opravy otopných těles  zpětná montáž otopných těles panelových dvouřadých do 1500 mm</t>
  </si>
  <si>
    <t>49</t>
  </si>
  <si>
    <t>998735103</t>
  </si>
  <si>
    <t>Přesun hmot tonážní pro otopná tělesa v objektech v do 24 m</t>
  </si>
  <si>
    <t>-43843031</t>
  </si>
  <si>
    <t xml:space="preserve">Přesun hmot pro otopná tělesa  stanovený z hmotnosti přesunovaného materiálu vodorovná dopravní vzdálenost do 50 m v objektech výšky přes 12 do 24 m</t>
  </si>
  <si>
    <t>762</t>
  </si>
  <si>
    <t>Konstrukce tesařské</t>
  </si>
  <si>
    <t>50</t>
  </si>
  <si>
    <t>762361312</t>
  </si>
  <si>
    <t>Konstrukční a vyrovnávací vrstva pod klempířské prvky (atiky) z desek dřevoštěpkových tl. 22 mm</t>
  </si>
  <si>
    <t>-754294847</t>
  </si>
  <si>
    <t>Konstrukční vrstva pod klempířské prvky pro oplechování horních ploch zdí a nadezdívek (atik) z desek dřevoštěpkových šroubovaných do podkladu, tloušťky desky 22 mm</t>
  </si>
  <si>
    <t>51</t>
  </si>
  <si>
    <t>762431022</t>
  </si>
  <si>
    <t>Obložení stěn z desek OSB tl 12 mm nebroušených na pero a drážku přibíjených</t>
  </si>
  <si>
    <t>203641849</t>
  </si>
  <si>
    <t>Obložení stěn z dřevoštěpkových desek OSB přibíjených na pero a drážku nebroušených, tloušťky desky 12 mm</t>
  </si>
  <si>
    <t>52</t>
  </si>
  <si>
    <t>998762103</t>
  </si>
  <si>
    <t>Přesun hmot tonážní pro kce tesařské v objektech v do 24 m</t>
  </si>
  <si>
    <t>1718139168</t>
  </si>
  <si>
    <t xml:space="preserve">Přesun hmot pro konstrukce tesařské  stanovený z hmotnosti přesunovaného materiálu vodorovná dopravní vzdálenost do 50 m v objektech výšky přes 12 do 24 m</t>
  </si>
  <si>
    <t>764</t>
  </si>
  <si>
    <t>Konstrukce klempířské</t>
  </si>
  <si>
    <t>53</t>
  </si>
  <si>
    <t>764002841</t>
  </si>
  <si>
    <t>Demontáž oplechování horních ploch zdí a nadezdívek do suti</t>
  </si>
  <si>
    <t>1251221825</t>
  </si>
  <si>
    <t>Demontáž klempířských konstrukcí oplechování horních ploch zdí a nadezdívek do suti</t>
  </si>
  <si>
    <t>54</t>
  </si>
  <si>
    <t>764002851</t>
  </si>
  <si>
    <t>Demontáž oplechování parapetů do suti</t>
  </si>
  <si>
    <t>1501384131</t>
  </si>
  <si>
    <t>Demontáž klempířských konstrukcí oplechování parapetů do suti</t>
  </si>
  <si>
    <t>55</t>
  </si>
  <si>
    <t>764214606</t>
  </si>
  <si>
    <t>Oplechování horních ploch a atik bez rohů z Pz s povrch úpravou mechanicky kotvené rš 500 mm</t>
  </si>
  <si>
    <t>-889968826</t>
  </si>
  <si>
    <t>Oplechování horních ploch zdí a nadezdívek (atik) z pozinkovaného plechu s povrchovou úpravou mechanicky kotvené rš 500 mm</t>
  </si>
  <si>
    <t>56</t>
  </si>
  <si>
    <t>764216602</t>
  </si>
  <si>
    <t>Oplechování rovných parapetů mechanicky kotvené z Pz s povrchovou úpravou rš 200 mm</t>
  </si>
  <si>
    <t>1035433525</t>
  </si>
  <si>
    <t>Oplechování parapetů z pozinkovaného plechu s povrchovou úpravou rovných mechanicky kotvené, bez rohů rš 200 mm</t>
  </si>
  <si>
    <t>57</t>
  </si>
  <si>
    <t>764216604</t>
  </si>
  <si>
    <t>Oplechování rovných parapetů mechanicky kotvené z Pz s povrchovou úpravou rš 330 mm</t>
  </si>
  <si>
    <t>-1727809524</t>
  </si>
  <si>
    <t>Oplechování parapetů z pozinkovaného plechu s povrchovou úpravou rovných mechanicky kotvené, bez rohů rš 330 mm</t>
  </si>
  <si>
    <t>58</t>
  </si>
  <si>
    <t>764216606</t>
  </si>
  <si>
    <t>Oplechování rovných parapetů mechanicky kotvené z Pz s povrchovou úpravou rš 500 mm</t>
  </si>
  <si>
    <t>1122311495</t>
  </si>
  <si>
    <t>Oplechování parapetů z pozinkovaného plechu s povrchovou úpravou rovných mechanicky kotvené, bez rohů rš 500 mm</t>
  </si>
  <si>
    <t>59</t>
  </si>
  <si>
    <t>764218611</t>
  </si>
  <si>
    <t>Oplechování rovné římsy mechanicky kotvené z Pz s upraveným povrchem rš přes 670 mm</t>
  </si>
  <si>
    <t>2013448022</t>
  </si>
  <si>
    <t>Oplechování říms a ozdobných prvků z pozinkovaného plechu s povrchovou úpravou rovných, bez rohů mechanicky kotvené přes rš 670 mm</t>
  </si>
  <si>
    <t>60</t>
  </si>
  <si>
    <t>764218624</t>
  </si>
  <si>
    <t>Oplechování rovné římsy celoplošně lepené z Pz s upraveným povrchem rš 330 mm</t>
  </si>
  <si>
    <t>1368551291</t>
  </si>
  <si>
    <t>Oplechování říms a ozdobných prvků z pozinkovaného plechu s povrchovou úpravou rovných, bez rohů celoplošně lepené rš 330 mm</t>
  </si>
  <si>
    <t>61</t>
  </si>
  <si>
    <t>998764103</t>
  </si>
  <si>
    <t>Přesun hmot tonážní pro konstrukce klempířské v objektech v do 24 m</t>
  </si>
  <si>
    <t>-1917029157</t>
  </si>
  <si>
    <t>Přesun hmot pro konstrukce klempířské stanovený z hmotnosti přesunovaného materiálu vodorovná dopravní vzdálenost do 50 m v objektech výšky přes 12 do 24 m</t>
  </si>
  <si>
    <t>766</t>
  </si>
  <si>
    <t>Konstrukce truhlářské</t>
  </si>
  <si>
    <t>62</t>
  </si>
  <si>
    <t>766421213</t>
  </si>
  <si>
    <t>Montáž obložení podhledů jednoduchých palubkami z měkkého dřeva š do 100 mm</t>
  </si>
  <si>
    <t>-1057862786</t>
  </si>
  <si>
    <t xml:space="preserve">Montáž obložení podhledů  jednoduchých palubkami na pero a drážku z měkkého dřeva, šířky přes 80 do 100 mm</t>
  </si>
  <si>
    <t>63</t>
  </si>
  <si>
    <t>61191120</t>
  </si>
  <si>
    <t>palubky obkladové smrk profil klasický 12,5x96mm jakost A/B</t>
  </si>
  <si>
    <t>-1572682643</t>
  </si>
  <si>
    <t>64</t>
  </si>
  <si>
    <t>766421821</t>
  </si>
  <si>
    <t>Demontáž truhlářského obložení podhledů z palubek</t>
  </si>
  <si>
    <t>1787206007</t>
  </si>
  <si>
    <t xml:space="preserve">Demontáž obložení podhledů  palubkami</t>
  </si>
  <si>
    <t>65</t>
  </si>
  <si>
    <t>766622116</t>
  </si>
  <si>
    <t>Montáž plastových oken plochy přes 1 m2 pevných výšky do 2,5 m s rámem do zdiva</t>
  </si>
  <si>
    <t>1474906278</t>
  </si>
  <si>
    <t>Montáž oken plastových včetně montáže rámu plochy přes 1 m2 pevných do zdiva, výšky přes 1,5 do 2,5 m</t>
  </si>
  <si>
    <t>612,8</t>
  </si>
  <si>
    <t>66</t>
  </si>
  <si>
    <t>61140054</t>
  </si>
  <si>
    <t>okno plastové otevíravé/sklopné trojsklo přes plochu 1m2 v 1,5-2,5m</t>
  </si>
  <si>
    <t>1573111176</t>
  </si>
  <si>
    <t>P</t>
  </si>
  <si>
    <t xml:space="preserve">Poznámka k položce:_x000d_
Urec = max. 1,2W/m2K,  6-ti komorové</t>
  </si>
  <si>
    <t>67</t>
  </si>
  <si>
    <t>766694112</t>
  </si>
  <si>
    <t>Montáž parapetních desek dřevěných nebo plastových šířky do 30 cm délky do 1,6 m</t>
  </si>
  <si>
    <t>979673433</t>
  </si>
  <si>
    <t>Montáž ostatních truhlářských konstrukcí parapetních desek dřevěných nebo plastových šířky do 300 mm, délky přes 1000 do 1600 mm</t>
  </si>
  <si>
    <t>68</t>
  </si>
  <si>
    <t>60794103</t>
  </si>
  <si>
    <t>deska parapetní dřevotřísková vnitřní 300x1000mm</t>
  </si>
  <si>
    <t>-55196101</t>
  </si>
  <si>
    <t>276*1,1</t>
  </si>
  <si>
    <t>36*1,2</t>
  </si>
  <si>
    <t>0,6+1,2+1,8*27+1,2*2+1,2+4,2*4</t>
  </si>
  <si>
    <t>69</t>
  </si>
  <si>
    <t>998766103</t>
  </si>
  <si>
    <t>Přesun hmot tonážní pro konstrukce truhlářské v objektech v do 24 m</t>
  </si>
  <si>
    <t>-1660245837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</si>
  <si>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</si>
  <si>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</si>
  <si>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</si>
  <si>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70</t>
  </si>
  <si>
    <t>767415523</t>
  </si>
  <si>
    <t>Montáž obkladu z hliník. kompozitních panelů podhledů skryté uchycení budov v do 24 m</t>
  </si>
  <si>
    <t>-533036956</t>
  </si>
  <si>
    <t>Montáž vnějšího obkladu pláště z kompozitních panelů typu BOND kazetové provedení s negativní spárou - skryté uchycení podhledů výšky budovy přes 12 do 24 m</t>
  </si>
  <si>
    <t>71</t>
  </si>
  <si>
    <t>767581803</t>
  </si>
  <si>
    <t>Demontáž podhledu tvarovaný plech</t>
  </si>
  <si>
    <t>1411919634</t>
  </si>
  <si>
    <t xml:space="preserve">Demontáž podhledů  tvarovaných plechů</t>
  </si>
  <si>
    <t>72</t>
  </si>
  <si>
    <t>767620126</t>
  </si>
  <si>
    <t>Montáž oken kovových zdvojených otevíravých do zdiva plochy do 1,5 m2</t>
  </si>
  <si>
    <t>360400803</t>
  </si>
  <si>
    <t xml:space="preserve">Montáž oken zdvojených  z hliníkových nebo ocelových profilů na polyuretanovou pěnu otevíravých do zdiva, plochy přes 0,6 do 1,5 m2</t>
  </si>
  <si>
    <t>1,5*0,7</t>
  </si>
  <si>
    <t>73</t>
  </si>
  <si>
    <t>558R</t>
  </si>
  <si>
    <t>Otvíravé okno s požární odolností EI30 DP1-C</t>
  </si>
  <si>
    <t>-903668227</t>
  </si>
  <si>
    <t>Poznámka k položce:_x000d_
* INTeriérový výrobek s požární odolností (s PO)_x000d_
* INTeriérový výrobek bez panikového kování (bez PK)_x000d_
* REVIZNÍ OKNO, RESP. DVEŘE_x000d_
_x000d_
_x000d_
LIŠTOVÉHO DVEŘNÍHO ZAVÍRAČE GEZE TS_x000d_
Koeficient prostupu tepla výrobku: UW = XXX W/m2.K1</t>
  </si>
  <si>
    <t>74</t>
  </si>
  <si>
    <t>767640112</t>
  </si>
  <si>
    <t>Montáž dveří ocelových vchodových jednokřídlových s nadsvětlíkem</t>
  </si>
  <si>
    <t>-635653262</t>
  </si>
  <si>
    <t xml:space="preserve">Montáž dveří ocelových  vchodových jednokřídlových s nadsvětlíkem</t>
  </si>
  <si>
    <t>75</t>
  </si>
  <si>
    <t>585R1</t>
  </si>
  <si>
    <t>Dveře jednokřídlé PANIKOVÉ s nadsvětlíkem 01</t>
  </si>
  <si>
    <t>-1296931181</t>
  </si>
  <si>
    <t>Poznámka k položce:_x000d_
(Dveře jednokřídlé otvíravé VEN LEVÉ)_x000d_
* EXTeriérové dveře bez požární odolnosti (bez PO)_x000d_
* EXTeriérové dveře s panikovým kováním (s PK)_x000d_
* SCHODIŠTĚ_x000d_
řního křídla)_x000d_
0 x elektrický otvírač_x000d_
Zasklení:_x000d_
Horní část dveřního křídla a nadsvětlík_x000d_
Čiré izolační trojsklo UG = 0,6 W/m2.K1_x000d_
PXN 4 – 16.Ar - PLC 4 - 16.Ar – PXN 4_x000d_
(Čiré izolační zasklení síly 44 mm)_x000d_
* SW rámeček = plastový meziskelní rámeček_x000d_
* toto izolační trojsklo není bezpečnostní_x000d_
Spodní část dveřního křídla_x000d_
Plná AL-PUR-AL izolační výplň UG = 0,7 W/m2.K1_x000d_
EXT - Prášková vypalovaná barva RAL 9016 bílá *_x000d_
INT - Prášková vypalovaná barva RAL 9016 bílá *_x000d_
(Plné AL-PUR-AL izolační zasklení síly 44 mm)_x000d_
Povrch:_x000d_
EXT - Prášková vypalovaná barva RAL 9016 bílá *_x000d_
INT - Prášková vypalovaná barva RAL 9016 bílá *_x000d_
* standardní barevný odstín_x000d_
Příslušenství:_x000d_
Termický práh 15 mm (Elox), oběžné dveřní křídlo_x000d_
Poznámka:_x000d_
Výrobek je zobrazen ve skice při pohledu zvenku_x000d_
Koeficient prostupu tepla výrobku: UD = 1,20 W/m2.K1</t>
  </si>
  <si>
    <t>76</t>
  </si>
  <si>
    <t>585R2</t>
  </si>
  <si>
    <t>Dveře jednokřídlé PANIKOVÉ s nadsvětlíkem 02</t>
  </si>
  <si>
    <t>1363893697</t>
  </si>
  <si>
    <t>Poznámka k položce:_x000d_
(Dveře jednokřídlé otvíravé VEN PRAVÉ)_x000d_
* EXTeriérové dveře bez požární odolnosti (bez PO)_x000d_
* EXTeriérové dveře s panikovým kováním (s PK)_x000d_
* SCHODIŠTĚ_x000d_
_x000d_
_x000d_
Zasklení:_x000d_
Horní část dveřního křídla a nadsvětlík_x000d_
Čiré izolační trojsklo UG = 0,6 W/m2.K1_x000d_
PXN 4 – 16.Ar - PLC 4 - 16.Ar – PXN 4_x000d_
(Čiré izolační zasklení síly 44 mm)_x000d_
* SW rámeček = plastový meziskelní rámeček_x000d_
* toto izolační trojsklo není bezpečnostní_x000d_
Spodní část dveřního křídla_x000d_
Plná AL-PUR-AL izolační výplň UG = 0,7 W/m2.K1_x000d_
EXT - Prášková vypalovaná barva RAL 9016 bílá *_x000d_
INT - Prášková vypalovaná barva RAL 9016 bílá *_x000d_
(Plné AL-PUR-AL izolační zasklení síly 44 mm)_x000d_
Povrch:_x000d_
EXT - Prášková vypalovaná barva RAL 9016 bílá *_x000d_
INT - Prášková vypalovaná barva RAL 9016 bílá *_x000d_
* standardní barevný odstín_x000d_
Příslušenství:_x000d_
Termický práh 15 mm (Elox), oběžné dveřní křídlo_x000d_
Poznámka:_x000d_
Výrobek je zobrazen ve skice při pohledu zvenku_x000d_
Koeficient prostupu tepla výrobku: UD = 1,20 W/m2.K1</t>
  </si>
  <si>
    <t>77</t>
  </si>
  <si>
    <t>767640221</t>
  </si>
  <si>
    <t>Montáž dveří ocelových vchodových dvoukřídlových bez nadsvětlíku</t>
  </si>
  <si>
    <t>-514059913</t>
  </si>
  <si>
    <t xml:space="preserve">Montáž dveří ocelových  vchodových dvoukřídlové bez nadsvětlíku</t>
  </si>
  <si>
    <t>78</t>
  </si>
  <si>
    <t>585R5</t>
  </si>
  <si>
    <t>Dveře dvoukřídlé panikové</t>
  </si>
  <si>
    <t>2105575889</t>
  </si>
  <si>
    <t>Poznámka k položce:_x000d_
Dveře dvoukřídlé panikové_x000d_
(Dveře dvoukřídlé otvíravé VEN PRAVÉ)_x000d_
* EXTeriérový výrobek bez požární odolnosti (bez PO)_x000d_
* EXTeriérový výrobek s panikovým kováním (s PK)_x000d_
_x000d_
_x000d_
Zasklení:_x000d_
Horní část dveřních křídel_x000d_
Čiré izolační trojsklo UG = 0,6 W/m2.K1_x000d_
PXN 4 – 16.Ar - PLC 4 - 16.Ar – PXN 4_x000d_
(Čiré izolační zasklení síly 44 mm)_x000d_
* SW rámeček = plastový meziskelní rámeček_x000d_
* toto izolační trojsklo není bezpečnostní_x000d_
* bez signalizačních polepů (kostičky)_x000d_
Spodní část dveřních křídel_x000d_
Plná AL-PUR-AL izolační výplň UG = 1,1 W/m2.K1_x000d_
EXT - Prášková vypalovaná barva RAL 9016 bílá *_x000d_
INT - Prášková vypalovaná barva RAL 9016 bílá *_x000d_
(Plné AL-PUR-AL izolační zasklení síly 24 mm)_x000d_
* standardní barevný odstín_x000d_
Povrch:_x000d_
EXT - Prášková vypalovaná barva RAL 9016 bílá *_x000d_
INT - Prášková vypalovaná barva RAL 9016 bílá *_x000d_
* standardní barevný odstín_x000d_
Příslušenství:_x000d_
Oběžné dveřní křídlo, nízký netermický práh 3 mm_x000d_
vysoký z důvodu použití panikového kování_x000d_
(dotěsnění kartáčkem – viz. řezy)_x000d_
Poznámka:_x000d_
Výrobek je zobrazen ve skice při pohledu zvenku_x000d_
Koeficient prostupu tepla výrobku: UD = 1,20 W/m2.K1</t>
  </si>
  <si>
    <t>79</t>
  </si>
  <si>
    <t>767640222</t>
  </si>
  <si>
    <t>Montáž dveří ocelových vchodových dvoukřídlových s nadsvětlíkem</t>
  </si>
  <si>
    <t>-1584037275</t>
  </si>
  <si>
    <t xml:space="preserve">Montáž dveří ocelových  vchodových dvoukřídlové s nadsvětlíkem</t>
  </si>
  <si>
    <t>80</t>
  </si>
  <si>
    <t>585R3</t>
  </si>
  <si>
    <t>Dveře dvoukřídlé panikové 03A</t>
  </si>
  <si>
    <t>-1812276592</t>
  </si>
  <si>
    <t>Poznámka k položce:_x000d_
(Dveře dvoukřídlé otvíravé VEN LEVÉ)_x000d_
* EXTeriérový výrobek bez požární odolnosti (bez PO)_x000d_
* EXTeriérový výrobek s panikovým kováním (s PK)_x000d_
_x000d_
Zasklení:_x000d_
Horní část dveřních křídel_x000d_
Čiré izolační trojsklo UG = 0,6 W/m2.K1_x000d_
PXN 4 – 16.Ar - PLC 4 - 16.Ar – PXN 4_x000d_
(Čiré izolační zasklení síly 44 mm)_x000d_
* SW rámeček = plastový meziskelní rámeček_x000d_
* toto izolační trojsklo není bezpečnostní_x000d_
* bez signalizačních polepů (kostičky)_x000d_
Spodní část dveřních křídel_x000d_
Plná AL-PUR-AL izolační výplň UG = 1,1 W/m2.K1_x000d_
EXT - Prášková vypalovaná barva RAL 9016 bílá *_x000d_
INT - Prášková vypalovaná barva RAL 9016 bílá *_x000d_
(Plné AL-PUR-AL izolační zasklení síly 24 mm)_x000d_
* standardní barevný odstín_x000d_
_x000d_
Povrch:_x000d_
EXT - Prášková vypalovaná barva RAL 9016 bílá *_x000d_
INT - Prášková vypalovaná barva RAL 9016 bílá *_x000d_
* standardní barevný odstín_x000d_
Příslušenství:_x000d_
Oběžné dveřní křídlo, nízký netermický práh 3 mm_x000d_
vysoký z důvodu použití panikového kování_x000d_
(dotěsnění kartáčkem – viz. řezy)_x000d_
Poznámka:_x000d_
Výrobek je zobrazen ve skice při pohledu zvenku_x000d_
Koeficient prostupu tepla výrobku: UD = 1,20 W/m2.K1</t>
  </si>
  <si>
    <t>81</t>
  </si>
  <si>
    <t>585R4</t>
  </si>
  <si>
    <t>Okno pevné prosklené nad dveřmi 03A</t>
  </si>
  <si>
    <t>-582913371</t>
  </si>
  <si>
    <t>Poznámka k položce:_x000d_
* EXTeriérový výrobek bez požární odolnosti (bez PO)_x000d_
* EXTeriérový výrobek bez panikového kování (bez PK)_x000d_
_x000d_
Koeficient prostupu rámu: UF = (1,11 – 2,40) W/m2.K1_x000d_
Stavební hloubka: 70 mm_x000d_
Rozměr: (1 800 x 1 090) mm - viz. skica_x000d_
Kování: -_x000d_
Zasklení:_x000d_
Čiré izolační trojsklo UG = 0,6 W/m2.K1_x000d_
PXN 4 – 16.Ar - PLC 4 - 16.Ar – PXN 4_x000d_
(Čiré izolační zasklení síly 44 mm)_x000d_
* SW rámeček = plastový meziskelní rámeček_x000d_
* toto izolační trojsklo není bezpečnostní_x000d_
Povrch:_x000d_
EXT - Prášková vypalovaná barva RAL 9016 bílá *_x000d_
INT - Prášková vypalovaná barva RAL 9016 bílá *_x000d_
* standardní barevný odstín_x000d_
Příslušenství: -_x000d_
Poznámka:_x000d_
Výrobek je zobrazen ve skice při pohledu zvenku_x000d_
Koeficient prostupu tepla výrobku: UW = 1,20 W/m2.K1</t>
  </si>
  <si>
    <t>82</t>
  </si>
  <si>
    <t>998767103</t>
  </si>
  <si>
    <t>Přesun hmot tonážní pro zámečnické konstrukce v objektech v do 24 m</t>
  </si>
  <si>
    <t>-695264361</t>
  </si>
  <si>
    <t xml:space="preserve">Přesun hmot pro zámečnické konstrukce  stanovený z hmotnosti přesunovaného materiálu vodorovná dopravní vzdálenost do 50 m v objektech výšky přes 12 do 24 m</t>
  </si>
  <si>
    <t>784</t>
  </si>
  <si>
    <t>Dokončovací práce - malby a tapety</t>
  </si>
  <si>
    <t>83</t>
  </si>
  <si>
    <t>784211101</t>
  </si>
  <si>
    <t>Dvojnásobné bílé malby ze směsí za mokra výborně otěruvzdorných v místnostech výšky do 3,80 m</t>
  </si>
  <si>
    <t>-482681064</t>
  </si>
  <si>
    <t>Malby z malířských směsí otěruvzdorných za mokra dvojnásobné, bílé za mokra otěruvzdorné výborně v místnostech výšky do 3,80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</si>
</sst>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20211229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TSP COMPANY s.r.o. - realizace energetických úspor v budově ubytovny Okružní -  Výměna oken a dveří, zateplení objektu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Č. Lípa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30. 12. 2021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výměna oken a dveří,...'!J30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'01 - výměna oken a dveří,...'!P130</f>
        <v>0</v>
      </c>
      <c r="AV95" s="127">
        <f>'01 - výměna oken a dveří,...'!J33</f>
        <v>0</v>
      </c>
      <c r="AW95" s="127">
        <f>'01 - výměna oken a dveří,...'!J34</f>
        <v>0</v>
      </c>
      <c r="AX95" s="127">
        <f>'01 - výměna oken a dveří,...'!J35</f>
        <v>0</v>
      </c>
      <c r="AY95" s="127">
        <f>'01 - výměna oken a dveří,...'!J36</f>
        <v>0</v>
      </c>
      <c r="AZ95" s="127">
        <f>'01 - výměna oken a dveří,...'!F33</f>
        <v>0</v>
      </c>
      <c r="BA95" s="127">
        <f>'01 - výměna oken a dveří,...'!F34</f>
        <v>0</v>
      </c>
      <c r="BB95" s="127">
        <f>'01 - výměna oken a dveří,...'!F35</f>
        <v>0</v>
      </c>
      <c r="BC95" s="127">
        <f>'01 - výměna oken a dveří,...'!F36</f>
        <v>0</v>
      </c>
      <c r="BD95" s="129">
        <f>'01 - výměna oken a dveří,...'!F37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jVEQ64kBAQGIASx9pUunKFSAbn/nw1gZfDa2H1O64c+XS12znBovGgKb7tjYYAonEyTlyHxSHB0FzebuOmZNA==" hashValue="/yq4OkmXs9J09xLcsPwa+gLKjtHq57VaZN4QRZGSLF2SJEXBlsCgZKU+0DapzmtKPQ4CWYiTMJwcbcd8UbCKw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ýměna oken a dveří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84</v>
      </c>
    </row>
    <row r="4" s="1" customFormat="1" ht="24.96" customHeight="1">
      <c r="B4" s="19"/>
      <c r="D4" s="133" t="s">
        <v>85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 xml:space="preserve">TSP COMPANY s.r.o. - realizace energetických úspor v budově ubytovny Okružní -  Výměna oken a dveří, zateplení objektu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88</v>
      </c>
      <c r="G12" s="37"/>
      <c r="H12" s="37"/>
      <c r="I12" s="135" t="s">
        <v>22</v>
      </c>
      <c r="J12" s="139" t="str">
        <f>'Rekapitulace stavby'!AN8</f>
        <v>30. 12. 2021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27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27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32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89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34</v>
      </c>
      <c r="E30" s="37"/>
      <c r="F30" s="37"/>
      <c r="G30" s="37"/>
      <c r="H30" s="37"/>
      <c r="I30" s="37"/>
      <c r="J30" s="146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36</v>
      </c>
      <c r="G32" s="37"/>
      <c r="H32" s="37"/>
      <c r="I32" s="147" t="s">
        <v>35</v>
      </c>
      <c r="J32" s="147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38</v>
      </c>
      <c r="E33" s="135" t="s">
        <v>39</v>
      </c>
      <c r="F33" s="149">
        <f>ROUND((SUM(BE130:BE344)),  2)</f>
        <v>0</v>
      </c>
      <c r="G33" s="37"/>
      <c r="H33" s="37"/>
      <c r="I33" s="150">
        <v>0.20999999999999999</v>
      </c>
      <c r="J33" s="149">
        <f>ROUND(((SUM(BE130:BE344))*I33),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40</v>
      </c>
      <c r="F34" s="149">
        <f>ROUND((SUM(BF130:BF344)),  2)</f>
        <v>0</v>
      </c>
      <c r="G34" s="37"/>
      <c r="H34" s="37"/>
      <c r="I34" s="150">
        <v>0.14999999999999999</v>
      </c>
      <c r="J34" s="149">
        <f>ROUND(((SUM(BF130:BF344))*I34),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41</v>
      </c>
      <c r="F35" s="149">
        <f>ROUND((SUM(BG130:BG344)),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42</v>
      </c>
      <c r="F36" s="149">
        <f>ROUND((SUM(BH130:BH344)),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43</v>
      </c>
      <c r="F37" s="149">
        <f>ROUND((SUM(BI130:BI344)),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44</v>
      </c>
      <c r="E39" s="153"/>
      <c r="F39" s="153"/>
      <c r="G39" s="154" t="s">
        <v>45</v>
      </c>
      <c r="H39" s="155" t="s">
        <v>46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 xml:space="preserve">TSP COMPANY s.r.o. - realizace energetických úspor v budově ubytovny Okružní -  Výměna oken a dveří, zateplení objektu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výměna oken a dveří, zateplení objektu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Česká Lípa</v>
      </c>
      <c r="G89" s="39"/>
      <c r="H89" s="39"/>
      <c r="I89" s="31" t="s">
        <v>22</v>
      </c>
      <c r="J89" s="78" t="str">
        <f>IF(J12="","",J12)</f>
        <v>30. 12. 2021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91</v>
      </c>
      <c r="D94" s="171"/>
      <c r="E94" s="171"/>
      <c r="F94" s="171"/>
      <c r="G94" s="171"/>
      <c r="H94" s="171"/>
      <c r="I94" s="171"/>
      <c r="J94" s="172" t="s">
        <v>92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93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4"/>
      <c r="C97" s="175"/>
      <c r="D97" s="176" t="s">
        <v>95</v>
      </c>
      <c r="E97" s="177"/>
      <c r="F97" s="177"/>
      <c r="G97" s="177"/>
      <c r="H97" s="177"/>
      <c r="I97" s="177"/>
      <c r="J97" s="178">
        <f>J131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96</v>
      </c>
      <c r="E98" s="183"/>
      <c r="F98" s="183"/>
      <c r="G98" s="183"/>
      <c r="H98" s="183"/>
      <c r="I98" s="183"/>
      <c r="J98" s="184">
        <f>J132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97</v>
      </c>
      <c r="E99" s="183"/>
      <c r="F99" s="183"/>
      <c r="G99" s="183"/>
      <c r="H99" s="183"/>
      <c r="I99" s="183"/>
      <c r="J99" s="184">
        <f>J139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98</v>
      </c>
      <c r="E100" s="183"/>
      <c r="F100" s="183"/>
      <c r="G100" s="183"/>
      <c r="H100" s="183"/>
      <c r="I100" s="183"/>
      <c r="J100" s="184">
        <f>J199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99</v>
      </c>
      <c r="E101" s="183"/>
      <c r="F101" s="183"/>
      <c r="G101" s="183"/>
      <c r="H101" s="183"/>
      <c r="I101" s="183"/>
      <c r="J101" s="184">
        <f>J219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100</v>
      </c>
      <c r="E102" s="183"/>
      <c r="F102" s="183"/>
      <c r="G102" s="183"/>
      <c r="H102" s="183"/>
      <c r="I102" s="183"/>
      <c r="J102" s="184">
        <f>J229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101</v>
      </c>
      <c r="E103" s="177"/>
      <c r="F103" s="177"/>
      <c r="G103" s="177"/>
      <c r="H103" s="177"/>
      <c r="I103" s="177"/>
      <c r="J103" s="178">
        <f>J232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102</v>
      </c>
      <c r="E104" s="183"/>
      <c r="F104" s="183"/>
      <c r="G104" s="183"/>
      <c r="H104" s="183"/>
      <c r="I104" s="183"/>
      <c r="J104" s="184">
        <f>J233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103</v>
      </c>
      <c r="E105" s="183"/>
      <c r="F105" s="183"/>
      <c r="G105" s="183"/>
      <c r="H105" s="183"/>
      <c r="I105" s="183"/>
      <c r="J105" s="184">
        <f>J247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104</v>
      </c>
      <c r="E106" s="183"/>
      <c r="F106" s="183"/>
      <c r="G106" s="183"/>
      <c r="H106" s="183"/>
      <c r="I106" s="183"/>
      <c r="J106" s="184">
        <f>J259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105</v>
      </c>
      <c r="E107" s="183"/>
      <c r="F107" s="183"/>
      <c r="G107" s="183"/>
      <c r="H107" s="183"/>
      <c r="I107" s="183"/>
      <c r="J107" s="184">
        <f>J266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106</v>
      </c>
      <c r="E108" s="183"/>
      <c r="F108" s="183"/>
      <c r="G108" s="183"/>
      <c r="H108" s="183"/>
      <c r="I108" s="183"/>
      <c r="J108" s="184">
        <f>J285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107</v>
      </c>
      <c r="E109" s="183"/>
      <c r="F109" s="183"/>
      <c r="G109" s="183"/>
      <c r="H109" s="183"/>
      <c r="I109" s="183"/>
      <c r="J109" s="184">
        <f>J308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108</v>
      </c>
      <c r="E110" s="183"/>
      <c r="F110" s="183"/>
      <c r="G110" s="183"/>
      <c r="H110" s="183"/>
      <c r="I110" s="183"/>
      <c r="J110" s="184">
        <f>J342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6.25" customHeight="1">
      <c r="A120" s="37"/>
      <c r="B120" s="38"/>
      <c r="C120" s="39"/>
      <c r="D120" s="39"/>
      <c r="E120" s="169" t="str">
        <f>E7</f>
        <v xml:space="preserve">TSP COMPANY s.r.o. - realizace energetických úspor v budově ubytovny Okružní -  Výměna oken a dveří, zateplení objektu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01 - výměna oken a dveří, zateplení objektu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Česká Lípa</v>
      </c>
      <c r="G124" s="39"/>
      <c r="H124" s="39"/>
      <c r="I124" s="31" t="s">
        <v>22</v>
      </c>
      <c r="J124" s="78" t="str">
        <f>IF(J12="","",J12)</f>
        <v>30. 12. 2021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30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32</v>
      </c>
      <c r="J127" s="35" t="str">
        <f>E24</f>
        <v>J. Nešněra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86"/>
      <c r="B129" s="187"/>
      <c r="C129" s="188" t="s">
        <v>110</v>
      </c>
      <c r="D129" s="189" t="s">
        <v>59</v>
      </c>
      <c r="E129" s="189" t="s">
        <v>55</v>
      </c>
      <c r="F129" s="189" t="s">
        <v>56</v>
      </c>
      <c r="G129" s="189" t="s">
        <v>111</v>
      </c>
      <c r="H129" s="189" t="s">
        <v>112</v>
      </c>
      <c r="I129" s="189" t="s">
        <v>113</v>
      </c>
      <c r="J129" s="189" t="s">
        <v>92</v>
      </c>
      <c r="K129" s="190" t="s">
        <v>114</v>
      </c>
      <c r="L129" s="191"/>
      <c r="M129" s="99" t="s">
        <v>1</v>
      </c>
      <c r="N129" s="100" t="s">
        <v>38</v>
      </c>
      <c r="O129" s="100" t="s">
        <v>115</v>
      </c>
      <c r="P129" s="100" t="s">
        <v>116</v>
      </c>
      <c r="Q129" s="100" t="s">
        <v>117</v>
      </c>
      <c r="R129" s="100" t="s">
        <v>118</v>
      </c>
      <c r="S129" s="100" t="s">
        <v>119</v>
      </c>
      <c r="T129" s="101" t="s">
        <v>120</v>
      </c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86"/>
      <c r="AE129" s="186"/>
    </row>
    <row r="130" s="2" customFormat="1" ht="22.8" customHeight="1">
      <c r="A130" s="37"/>
      <c r="B130" s="38"/>
      <c r="C130" s="106" t="s">
        <v>121</v>
      </c>
      <c r="D130" s="39"/>
      <c r="E130" s="39"/>
      <c r="F130" s="39"/>
      <c r="G130" s="39"/>
      <c r="H130" s="39"/>
      <c r="I130" s="39"/>
      <c r="J130" s="192">
        <f>BK130</f>
        <v>0</v>
      </c>
      <c r="K130" s="39"/>
      <c r="L130" s="43"/>
      <c r="M130" s="102"/>
      <c r="N130" s="193"/>
      <c r="O130" s="103"/>
      <c r="P130" s="194">
        <f>P131+P232</f>
        <v>0</v>
      </c>
      <c r="Q130" s="103"/>
      <c r="R130" s="194">
        <f>R131+R232</f>
        <v>154.36876845999998</v>
      </c>
      <c r="S130" s="103"/>
      <c r="T130" s="195">
        <f>T131+T232</f>
        <v>100.80903000000001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73</v>
      </c>
      <c r="AU130" s="16" t="s">
        <v>94</v>
      </c>
      <c r="BK130" s="196">
        <f>BK131+BK232</f>
        <v>0</v>
      </c>
    </row>
    <row r="131" s="12" customFormat="1" ht="25.92" customHeight="1">
      <c r="A131" s="12"/>
      <c r="B131" s="197"/>
      <c r="C131" s="198"/>
      <c r="D131" s="199" t="s">
        <v>73</v>
      </c>
      <c r="E131" s="200" t="s">
        <v>122</v>
      </c>
      <c r="F131" s="200" t="s">
        <v>123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P132+P139+P199+P219+P229</f>
        <v>0</v>
      </c>
      <c r="Q131" s="205"/>
      <c r="R131" s="206">
        <f>R132+R139+R199+R219+R229</f>
        <v>113.55459642999998</v>
      </c>
      <c r="S131" s="205"/>
      <c r="T131" s="207">
        <f>T132+T139+T199+T219+T229</f>
        <v>65.56326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82</v>
      </c>
      <c r="AT131" s="209" t="s">
        <v>73</v>
      </c>
      <c r="AU131" s="209" t="s">
        <v>74</v>
      </c>
      <c r="AY131" s="208" t="s">
        <v>124</v>
      </c>
      <c r="BK131" s="210">
        <f>BK132+BK139+BK199+BK219+BK229</f>
        <v>0</v>
      </c>
    </row>
    <row r="132" s="12" customFormat="1" ht="22.8" customHeight="1">
      <c r="A132" s="12"/>
      <c r="B132" s="197"/>
      <c r="C132" s="198"/>
      <c r="D132" s="199" t="s">
        <v>73</v>
      </c>
      <c r="E132" s="211" t="s">
        <v>125</v>
      </c>
      <c r="F132" s="211" t="s">
        <v>126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SUM(P133:P138)</f>
        <v>0</v>
      </c>
      <c r="Q132" s="205"/>
      <c r="R132" s="206">
        <f>SUM(R133:R138)</f>
        <v>71.726251999999988</v>
      </c>
      <c r="S132" s="205"/>
      <c r="T132" s="207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82</v>
      </c>
      <c r="AT132" s="209" t="s">
        <v>73</v>
      </c>
      <c r="AU132" s="209" t="s">
        <v>82</v>
      </c>
      <c r="AY132" s="208" t="s">
        <v>124</v>
      </c>
      <c r="BK132" s="210">
        <f>SUM(BK133:BK138)</f>
        <v>0</v>
      </c>
    </row>
    <row r="133" s="2" customFormat="1" ht="24.15" customHeight="1">
      <c r="A133" s="37"/>
      <c r="B133" s="38"/>
      <c r="C133" s="213" t="s">
        <v>82</v>
      </c>
      <c r="D133" s="213" t="s">
        <v>127</v>
      </c>
      <c r="E133" s="214" t="s">
        <v>128</v>
      </c>
      <c r="F133" s="215" t="s">
        <v>129</v>
      </c>
      <c r="G133" s="216" t="s">
        <v>130</v>
      </c>
      <c r="H133" s="217">
        <v>33.799999999999997</v>
      </c>
      <c r="I133" s="218"/>
      <c r="J133" s="219">
        <f>ROUND(I133*H133,2)</f>
        <v>0</v>
      </c>
      <c r="K133" s="215" t="s">
        <v>131</v>
      </c>
      <c r="L133" s="43"/>
      <c r="M133" s="220" t="s">
        <v>1</v>
      </c>
      <c r="N133" s="221" t="s">
        <v>39</v>
      </c>
      <c r="O133" s="90"/>
      <c r="P133" s="222">
        <f>O133*H133</f>
        <v>0</v>
      </c>
      <c r="Q133" s="222">
        <v>1.8775</v>
      </c>
      <c r="R133" s="222">
        <f>Q133*H133</f>
        <v>63.459499999999991</v>
      </c>
      <c r="S133" s="222">
        <v>0</v>
      </c>
      <c r="T133" s="22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4" t="s">
        <v>132</v>
      </c>
      <c r="AT133" s="224" t="s">
        <v>127</v>
      </c>
      <c r="AU133" s="224" t="s">
        <v>84</v>
      </c>
      <c r="AY133" s="16" t="s">
        <v>124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6" t="s">
        <v>82</v>
      </c>
      <c r="BK133" s="225">
        <f>ROUND(I133*H133,2)</f>
        <v>0</v>
      </c>
      <c r="BL133" s="16" t="s">
        <v>132</v>
      </c>
      <c r="BM133" s="224" t="s">
        <v>133</v>
      </c>
    </row>
    <row r="134" s="2" customFormat="1">
      <c r="A134" s="37"/>
      <c r="B134" s="38"/>
      <c r="C134" s="39"/>
      <c r="D134" s="226" t="s">
        <v>134</v>
      </c>
      <c r="E134" s="39"/>
      <c r="F134" s="227" t="s">
        <v>135</v>
      </c>
      <c r="G134" s="39"/>
      <c r="H134" s="39"/>
      <c r="I134" s="228"/>
      <c r="J134" s="39"/>
      <c r="K134" s="39"/>
      <c r="L134" s="43"/>
      <c r="M134" s="229"/>
      <c r="N134" s="23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84</v>
      </c>
    </row>
    <row r="135" s="2" customFormat="1" ht="24.15" customHeight="1">
      <c r="A135" s="37"/>
      <c r="B135" s="38"/>
      <c r="C135" s="213" t="s">
        <v>84</v>
      </c>
      <c r="D135" s="213" t="s">
        <v>127</v>
      </c>
      <c r="E135" s="214" t="s">
        <v>136</v>
      </c>
      <c r="F135" s="215" t="s">
        <v>137</v>
      </c>
      <c r="G135" s="216" t="s">
        <v>138</v>
      </c>
      <c r="H135" s="217">
        <v>0.308</v>
      </c>
      <c r="I135" s="218"/>
      <c r="J135" s="219">
        <f>ROUND(I135*H135,2)</f>
        <v>0</v>
      </c>
      <c r="K135" s="215" t="s">
        <v>131</v>
      </c>
      <c r="L135" s="43"/>
      <c r="M135" s="220" t="s">
        <v>1</v>
      </c>
      <c r="N135" s="221" t="s">
        <v>39</v>
      </c>
      <c r="O135" s="90"/>
      <c r="P135" s="222">
        <f>O135*H135</f>
        <v>0</v>
      </c>
      <c r="Q135" s="222">
        <v>1.0900000000000001</v>
      </c>
      <c r="R135" s="222">
        <f>Q135*H135</f>
        <v>0.33572000000000002</v>
      </c>
      <c r="S135" s="222">
        <v>0</v>
      </c>
      <c r="T135" s="22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4" t="s">
        <v>132</v>
      </c>
      <c r="AT135" s="224" t="s">
        <v>127</v>
      </c>
      <c r="AU135" s="224" t="s">
        <v>84</v>
      </c>
      <c r="AY135" s="16" t="s">
        <v>124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82</v>
      </c>
      <c r="BK135" s="225">
        <f>ROUND(I135*H135,2)</f>
        <v>0</v>
      </c>
      <c r="BL135" s="16" t="s">
        <v>132</v>
      </c>
      <c r="BM135" s="224" t="s">
        <v>139</v>
      </c>
    </row>
    <row r="136" s="2" customFormat="1">
      <c r="A136" s="37"/>
      <c r="B136" s="38"/>
      <c r="C136" s="39"/>
      <c r="D136" s="226" t="s">
        <v>134</v>
      </c>
      <c r="E136" s="39"/>
      <c r="F136" s="227" t="s">
        <v>140</v>
      </c>
      <c r="G136" s="39"/>
      <c r="H136" s="39"/>
      <c r="I136" s="228"/>
      <c r="J136" s="39"/>
      <c r="K136" s="39"/>
      <c r="L136" s="43"/>
      <c r="M136" s="229"/>
      <c r="N136" s="23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134</v>
      </c>
      <c r="AU136" s="16" t="s">
        <v>84</v>
      </c>
    </row>
    <row r="137" s="2" customFormat="1" ht="21.75" customHeight="1">
      <c r="A137" s="37"/>
      <c r="B137" s="38"/>
      <c r="C137" s="213" t="s">
        <v>125</v>
      </c>
      <c r="D137" s="213" t="s">
        <v>127</v>
      </c>
      <c r="E137" s="214" t="s">
        <v>141</v>
      </c>
      <c r="F137" s="215" t="s">
        <v>142</v>
      </c>
      <c r="G137" s="216" t="s">
        <v>143</v>
      </c>
      <c r="H137" s="217">
        <v>277.60000000000002</v>
      </c>
      <c r="I137" s="218"/>
      <c r="J137" s="219">
        <f>ROUND(I137*H137,2)</f>
        <v>0</v>
      </c>
      <c r="K137" s="215" t="s">
        <v>131</v>
      </c>
      <c r="L137" s="43"/>
      <c r="M137" s="220" t="s">
        <v>1</v>
      </c>
      <c r="N137" s="221" t="s">
        <v>39</v>
      </c>
      <c r="O137" s="90"/>
      <c r="P137" s="222">
        <f>O137*H137</f>
        <v>0</v>
      </c>
      <c r="Q137" s="222">
        <v>0.028570000000000002</v>
      </c>
      <c r="R137" s="222">
        <f>Q137*H137</f>
        <v>7.931032000000001</v>
      </c>
      <c r="S137" s="222">
        <v>0</v>
      </c>
      <c r="T137" s="22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4" t="s">
        <v>132</v>
      </c>
      <c r="AT137" s="224" t="s">
        <v>127</v>
      </c>
      <c r="AU137" s="224" t="s">
        <v>84</v>
      </c>
      <c r="AY137" s="16" t="s">
        <v>124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82</v>
      </c>
      <c r="BK137" s="225">
        <f>ROUND(I137*H137,2)</f>
        <v>0</v>
      </c>
      <c r="BL137" s="16" t="s">
        <v>132</v>
      </c>
      <c r="BM137" s="224" t="s">
        <v>144</v>
      </c>
    </row>
    <row r="138" s="2" customFormat="1">
      <c r="A138" s="37"/>
      <c r="B138" s="38"/>
      <c r="C138" s="39"/>
      <c r="D138" s="226" t="s">
        <v>134</v>
      </c>
      <c r="E138" s="39"/>
      <c r="F138" s="227" t="s">
        <v>145</v>
      </c>
      <c r="G138" s="39"/>
      <c r="H138" s="39"/>
      <c r="I138" s="228"/>
      <c r="J138" s="39"/>
      <c r="K138" s="39"/>
      <c r="L138" s="43"/>
      <c r="M138" s="229"/>
      <c r="N138" s="23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84</v>
      </c>
    </row>
    <row r="139" s="12" customFormat="1" ht="22.8" customHeight="1">
      <c r="A139" s="12"/>
      <c r="B139" s="197"/>
      <c r="C139" s="198"/>
      <c r="D139" s="199" t="s">
        <v>73</v>
      </c>
      <c r="E139" s="211" t="s">
        <v>146</v>
      </c>
      <c r="F139" s="211" t="s">
        <v>147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SUM(P140:P198)</f>
        <v>0</v>
      </c>
      <c r="Q139" s="205"/>
      <c r="R139" s="206">
        <f>SUM(R140:R198)</f>
        <v>40.448344429999999</v>
      </c>
      <c r="S139" s="205"/>
      <c r="T139" s="207">
        <f>SUM(T140:T198)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82</v>
      </c>
      <c r="AT139" s="209" t="s">
        <v>73</v>
      </c>
      <c r="AU139" s="209" t="s">
        <v>82</v>
      </c>
      <c r="AY139" s="208" t="s">
        <v>124</v>
      </c>
      <c r="BK139" s="210">
        <f>SUM(BK140:BK198)</f>
        <v>0</v>
      </c>
    </row>
    <row r="140" s="2" customFormat="1" ht="24.15" customHeight="1">
      <c r="A140" s="37"/>
      <c r="B140" s="38"/>
      <c r="C140" s="213" t="s">
        <v>132</v>
      </c>
      <c r="D140" s="213" t="s">
        <v>127</v>
      </c>
      <c r="E140" s="214" t="s">
        <v>148</v>
      </c>
      <c r="F140" s="215" t="s">
        <v>149</v>
      </c>
      <c r="G140" s="216" t="s">
        <v>143</v>
      </c>
      <c r="H140" s="217">
        <v>277.60000000000002</v>
      </c>
      <c r="I140" s="218"/>
      <c r="J140" s="219">
        <f>ROUND(I140*H140,2)</f>
        <v>0</v>
      </c>
      <c r="K140" s="215" t="s">
        <v>131</v>
      </c>
      <c r="L140" s="43"/>
      <c r="M140" s="220" t="s">
        <v>1</v>
      </c>
      <c r="N140" s="221" t="s">
        <v>39</v>
      </c>
      <c r="O140" s="90"/>
      <c r="P140" s="222">
        <f>O140*H140</f>
        <v>0</v>
      </c>
      <c r="Q140" s="222">
        <v>0.018380000000000001</v>
      </c>
      <c r="R140" s="222">
        <f>Q140*H140</f>
        <v>5.1022880000000006</v>
      </c>
      <c r="S140" s="222">
        <v>0</v>
      </c>
      <c r="T140" s="22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4" t="s">
        <v>132</v>
      </c>
      <c r="AT140" s="224" t="s">
        <v>127</v>
      </c>
      <c r="AU140" s="224" t="s">
        <v>84</v>
      </c>
      <c r="AY140" s="16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82</v>
      </c>
      <c r="BK140" s="225">
        <f>ROUND(I140*H140,2)</f>
        <v>0</v>
      </c>
      <c r="BL140" s="16" t="s">
        <v>132</v>
      </c>
      <c r="BM140" s="224" t="s">
        <v>150</v>
      </c>
    </row>
    <row r="141" s="2" customFormat="1">
      <c r="A141" s="37"/>
      <c r="B141" s="38"/>
      <c r="C141" s="39"/>
      <c r="D141" s="226" t="s">
        <v>134</v>
      </c>
      <c r="E141" s="39"/>
      <c r="F141" s="227" t="s">
        <v>151</v>
      </c>
      <c r="G141" s="39"/>
      <c r="H141" s="39"/>
      <c r="I141" s="228"/>
      <c r="J141" s="39"/>
      <c r="K141" s="39"/>
      <c r="L141" s="43"/>
      <c r="M141" s="229"/>
      <c r="N141" s="23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134</v>
      </c>
      <c r="AU141" s="16" t="s">
        <v>84</v>
      </c>
    </row>
    <row r="142" s="2" customFormat="1" ht="49.05" customHeight="1">
      <c r="A142" s="37"/>
      <c r="B142" s="38"/>
      <c r="C142" s="213" t="s">
        <v>152</v>
      </c>
      <c r="D142" s="213" t="s">
        <v>127</v>
      </c>
      <c r="E142" s="214" t="s">
        <v>153</v>
      </c>
      <c r="F142" s="215" t="s">
        <v>154</v>
      </c>
      <c r="G142" s="216" t="s">
        <v>143</v>
      </c>
      <c r="H142" s="217">
        <v>189.18899999999999</v>
      </c>
      <c r="I142" s="218"/>
      <c r="J142" s="219">
        <f>ROUND(I142*H142,2)</f>
        <v>0</v>
      </c>
      <c r="K142" s="215" t="s">
        <v>155</v>
      </c>
      <c r="L142" s="43"/>
      <c r="M142" s="220" t="s">
        <v>1</v>
      </c>
      <c r="N142" s="221" t="s">
        <v>39</v>
      </c>
      <c r="O142" s="90"/>
      <c r="P142" s="222">
        <f>O142*H142</f>
        <v>0</v>
      </c>
      <c r="Q142" s="222">
        <v>0.0117</v>
      </c>
      <c r="R142" s="222">
        <f>Q142*H142</f>
        <v>2.2135113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132</v>
      </c>
      <c r="AT142" s="224" t="s">
        <v>127</v>
      </c>
      <c r="AU142" s="224" t="s">
        <v>84</v>
      </c>
      <c r="AY142" s="16" t="s">
        <v>124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82</v>
      </c>
      <c r="BK142" s="225">
        <f>ROUND(I142*H142,2)</f>
        <v>0</v>
      </c>
      <c r="BL142" s="16" t="s">
        <v>132</v>
      </c>
      <c r="BM142" s="224" t="s">
        <v>156</v>
      </c>
    </row>
    <row r="143" s="2" customFormat="1">
      <c r="A143" s="37"/>
      <c r="B143" s="38"/>
      <c r="C143" s="39"/>
      <c r="D143" s="226" t="s">
        <v>134</v>
      </c>
      <c r="E143" s="39"/>
      <c r="F143" s="227" t="s">
        <v>157</v>
      </c>
      <c r="G143" s="39"/>
      <c r="H143" s="39"/>
      <c r="I143" s="228"/>
      <c r="J143" s="39"/>
      <c r="K143" s="39"/>
      <c r="L143" s="43"/>
      <c r="M143" s="229"/>
      <c r="N143" s="23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84</v>
      </c>
    </row>
    <row r="144" s="2" customFormat="1" ht="24.15" customHeight="1">
      <c r="A144" s="37"/>
      <c r="B144" s="38"/>
      <c r="C144" s="231" t="s">
        <v>146</v>
      </c>
      <c r="D144" s="231" t="s">
        <v>158</v>
      </c>
      <c r="E144" s="232" t="s">
        <v>159</v>
      </c>
      <c r="F144" s="233" t="s">
        <v>160</v>
      </c>
      <c r="G144" s="234" t="s">
        <v>143</v>
      </c>
      <c r="H144" s="235">
        <v>198.648</v>
      </c>
      <c r="I144" s="236"/>
      <c r="J144" s="237">
        <f>ROUND(I144*H144,2)</f>
        <v>0</v>
      </c>
      <c r="K144" s="233" t="s">
        <v>155</v>
      </c>
      <c r="L144" s="238"/>
      <c r="M144" s="239" t="s">
        <v>1</v>
      </c>
      <c r="N144" s="240" t="s">
        <v>39</v>
      </c>
      <c r="O144" s="90"/>
      <c r="P144" s="222">
        <f>O144*H144</f>
        <v>0</v>
      </c>
      <c r="Q144" s="222">
        <v>0.017999999999999999</v>
      </c>
      <c r="R144" s="222">
        <f>Q144*H144</f>
        <v>3.5756639999999997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161</v>
      </c>
      <c r="AT144" s="224" t="s">
        <v>158</v>
      </c>
      <c r="AU144" s="224" t="s">
        <v>84</v>
      </c>
      <c r="AY144" s="16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82</v>
      </c>
      <c r="BK144" s="225">
        <f>ROUND(I144*H144,2)</f>
        <v>0</v>
      </c>
      <c r="BL144" s="16" t="s">
        <v>132</v>
      </c>
      <c r="BM144" s="224" t="s">
        <v>162</v>
      </c>
    </row>
    <row r="145" s="2" customFormat="1">
      <c r="A145" s="37"/>
      <c r="B145" s="38"/>
      <c r="C145" s="39"/>
      <c r="D145" s="226" t="s">
        <v>134</v>
      </c>
      <c r="E145" s="39"/>
      <c r="F145" s="227" t="s">
        <v>163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134</v>
      </c>
      <c r="AU145" s="16" t="s">
        <v>84</v>
      </c>
    </row>
    <row r="146" s="13" customFormat="1">
      <c r="A146" s="13"/>
      <c r="B146" s="241"/>
      <c r="C146" s="242"/>
      <c r="D146" s="226" t="s">
        <v>164</v>
      </c>
      <c r="E146" s="242"/>
      <c r="F146" s="243" t="s">
        <v>165</v>
      </c>
      <c r="G146" s="242"/>
      <c r="H146" s="244">
        <v>198.648</v>
      </c>
      <c r="I146" s="245"/>
      <c r="J146" s="242"/>
      <c r="K146" s="242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164</v>
      </c>
      <c r="AU146" s="250" t="s">
        <v>84</v>
      </c>
      <c r="AV146" s="13" t="s">
        <v>84</v>
      </c>
      <c r="AW146" s="13" t="s">
        <v>4</v>
      </c>
      <c r="AX146" s="13" t="s">
        <v>82</v>
      </c>
      <c r="AY146" s="250" t="s">
        <v>124</v>
      </c>
    </row>
    <row r="147" s="2" customFormat="1" ht="24.15" customHeight="1">
      <c r="A147" s="37"/>
      <c r="B147" s="38"/>
      <c r="C147" s="213" t="s">
        <v>166</v>
      </c>
      <c r="D147" s="213" t="s">
        <v>127</v>
      </c>
      <c r="E147" s="214" t="s">
        <v>167</v>
      </c>
      <c r="F147" s="215" t="s">
        <v>168</v>
      </c>
      <c r="G147" s="216" t="s">
        <v>143</v>
      </c>
      <c r="H147" s="217">
        <v>189.18899999999999</v>
      </c>
      <c r="I147" s="218"/>
      <c r="J147" s="219">
        <f>ROUND(I147*H147,2)</f>
        <v>0</v>
      </c>
      <c r="K147" s="215" t="s">
        <v>155</v>
      </c>
      <c r="L147" s="43"/>
      <c r="M147" s="220" t="s">
        <v>1</v>
      </c>
      <c r="N147" s="221" t="s">
        <v>39</v>
      </c>
      <c r="O147" s="90"/>
      <c r="P147" s="222">
        <f>O147*H147</f>
        <v>0</v>
      </c>
      <c r="Q147" s="222">
        <v>0.0028500000000000001</v>
      </c>
      <c r="R147" s="222">
        <f>Q147*H147</f>
        <v>0.53918865000000005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132</v>
      </c>
      <c r="AT147" s="224" t="s">
        <v>127</v>
      </c>
      <c r="AU147" s="224" t="s">
        <v>84</v>
      </c>
      <c r="AY147" s="16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82</v>
      </c>
      <c r="BK147" s="225">
        <f>ROUND(I147*H147,2)</f>
        <v>0</v>
      </c>
      <c r="BL147" s="16" t="s">
        <v>132</v>
      </c>
      <c r="BM147" s="224" t="s">
        <v>169</v>
      </c>
    </row>
    <row r="148" s="2" customFormat="1">
      <c r="A148" s="37"/>
      <c r="B148" s="38"/>
      <c r="C148" s="39"/>
      <c r="D148" s="226" t="s">
        <v>134</v>
      </c>
      <c r="E148" s="39"/>
      <c r="F148" s="227" t="s">
        <v>170</v>
      </c>
      <c r="G148" s="39"/>
      <c r="H148" s="39"/>
      <c r="I148" s="228"/>
      <c r="J148" s="39"/>
      <c r="K148" s="39"/>
      <c r="L148" s="43"/>
      <c r="M148" s="229"/>
      <c r="N148" s="23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84</v>
      </c>
    </row>
    <row r="149" s="2" customFormat="1" ht="37.8" customHeight="1">
      <c r="A149" s="37"/>
      <c r="B149" s="38"/>
      <c r="C149" s="213" t="s">
        <v>161</v>
      </c>
      <c r="D149" s="213" t="s">
        <v>127</v>
      </c>
      <c r="E149" s="214" t="s">
        <v>171</v>
      </c>
      <c r="F149" s="215" t="s">
        <v>172</v>
      </c>
      <c r="G149" s="216" t="s">
        <v>143</v>
      </c>
      <c r="H149" s="217">
        <v>181.44</v>
      </c>
      <c r="I149" s="218"/>
      <c r="J149" s="219">
        <f>ROUND(I149*H149,2)</f>
        <v>0</v>
      </c>
      <c r="K149" s="215" t="s">
        <v>131</v>
      </c>
      <c r="L149" s="43"/>
      <c r="M149" s="220" t="s">
        <v>1</v>
      </c>
      <c r="N149" s="221" t="s">
        <v>39</v>
      </c>
      <c r="O149" s="90"/>
      <c r="P149" s="222">
        <f>O149*H149</f>
        <v>0</v>
      </c>
      <c r="Q149" s="222">
        <v>0.0085199999999999998</v>
      </c>
      <c r="R149" s="222">
        <f>Q149*H149</f>
        <v>1.5458688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132</v>
      </c>
      <c r="AT149" s="224" t="s">
        <v>127</v>
      </c>
      <c r="AU149" s="224" t="s">
        <v>84</v>
      </c>
      <c r="AY149" s="16" t="s">
        <v>124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82</v>
      </c>
      <c r="BK149" s="225">
        <f>ROUND(I149*H149,2)</f>
        <v>0</v>
      </c>
      <c r="BL149" s="16" t="s">
        <v>132</v>
      </c>
      <c r="BM149" s="224" t="s">
        <v>173</v>
      </c>
    </row>
    <row r="150" s="2" customFormat="1">
      <c r="A150" s="37"/>
      <c r="B150" s="38"/>
      <c r="C150" s="39"/>
      <c r="D150" s="226" t="s">
        <v>134</v>
      </c>
      <c r="E150" s="39"/>
      <c r="F150" s="227" t="s">
        <v>174</v>
      </c>
      <c r="G150" s="39"/>
      <c r="H150" s="39"/>
      <c r="I150" s="228"/>
      <c r="J150" s="39"/>
      <c r="K150" s="39"/>
      <c r="L150" s="43"/>
      <c r="M150" s="229"/>
      <c r="N150" s="23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134</v>
      </c>
      <c r="AU150" s="16" t="s">
        <v>84</v>
      </c>
    </row>
    <row r="151" s="2" customFormat="1" ht="16.5" customHeight="1">
      <c r="A151" s="37"/>
      <c r="B151" s="38"/>
      <c r="C151" s="231" t="s">
        <v>175</v>
      </c>
      <c r="D151" s="231" t="s">
        <v>158</v>
      </c>
      <c r="E151" s="232" t="s">
        <v>176</v>
      </c>
      <c r="F151" s="233" t="s">
        <v>177</v>
      </c>
      <c r="G151" s="234" t="s">
        <v>143</v>
      </c>
      <c r="H151" s="235">
        <v>185.06899999999999</v>
      </c>
      <c r="I151" s="236"/>
      <c r="J151" s="237">
        <f>ROUND(I151*H151,2)</f>
        <v>0</v>
      </c>
      <c r="K151" s="233" t="s">
        <v>131</v>
      </c>
      <c r="L151" s="238"/>
      <c r="M151" s="239" t="s">
        <v>1</v>
      </c>
      <c r="N151" s="240" t="s">
        <v>39</v>
      </c>
      <c r="O151" s="90"/>
      <c r="P151" s="222">
        <f>O151*H151</f>
        <v>0</v>
      </c>
      <c r="Q151" s="222">
        <v>0.0018</v>
      </c>
      <c r="R151" s="222">
        <f>Q151*H151</f>
        <v>0.33312419999999998</v>
      </c>
      <c r="S151" s="222">
        <v>0</v>
      </c>
      <c r="T151" s="22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4" t="s">
        <v>161</v>
      </c>
      <c r="AT151" s="224" t="s">
        <v>158</v>
      </c>
      <c r="AU151" s="224" t="s">
        <v>84</v>
      </c>
      <c r="AY151" s="16" t="s">
        <v>124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82</v>
      </c>
      <c r="BK151" s="225">
        <f>ROUND(I151*H151,2)</f>
        <v>0</v>
      </c>
      <c r="BL151" s="16" t="s">
        <v>132</v>
      </c>
      <c r="BM151" s="224" t="s">
        <v>178</v>
      </c>
    </row>
    <row r="152" s="2" customFormat="1">
      <c r="A152" s="37"/>
      <c r="B152" s="38"/>
      <c r="C152" s="39"/>
      <c r="D152" s="226" t="s">
        <v>134</v>
      </c>
      <c r="E152" s="39"/>
      <c r="F152" s="227" t="s">
        <v>179</v>
      </c>
      <c r="G152" s="39"/>
      <c r="H152" s="39"/>
      <c r="I152" s="228"/>
      <c r="J152" s="39"/>
      <c r="K152" s="39"/>
      <c r="L152" s="43"/>
      <c r="M152" s="229"/>
      <c r="N152" s="230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84</v>
      </c>
    </row>
    <row r="153" s="13" customFormat="1">
      <c r="A153" s="13"/>
      <c r="B153" s="241"/>
      <c r="C153" s="242"/>
      <c r="D153" s="226" t="s">
        <v>164</v>
      </c>
      <c r="E153" s="242"/>
      <c r="F153" s="243" t="s">
        <v>180</v>
      </c>
      <c r="G153" s="242"/>
      <c r="H153" s="244">
        <v>185.06899999999999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164</v>
      </c>
      <c r="AU153" s="250" t="s">
        <v>84</v>
      </c>
      <c r="AV153" s="13" t="s">
        <v>84</v>
      </c>
      <c r="AW153" s="13" t="s">
        <v>4</v>
      </c>
      <c r="AX153" s="13" t="s">
        <v>82</v>
      </c>
      <c r="AY153" s="250" t="s">
        <v>124</v>
      </c>
    </row>
    <row r="154" s="2" customFormat="1" ht="37.8" customHeight="1">
      <c r="A154" s="37"/>
      <c r="B154" s="38"/>
      <c r="C154" s="213" t="s">
        <v>181</v>
      </c>
      <c r="D154" s="213" t="s">
        <v>127</v>
      </c>
      <c r="E154" s="214" t="s">
        <v>182</v>
      </c>
      <c r="F154" s="215" t="s">
        <v>183</v>
      </c>
      <c r="G154" s="216" t="s">
        <v>143</v>
      </c>
      <c r="H154" s="217">
        <v>42.479999999999997</v>
      </c>
      <c r="I154" s="218"/>
      <c r="J154" s="219">
        <f>ROUND(I154*H154,2)</f>
        <v>0</v>
      </c>
      <c r="K154" s="215" t="s">
        <v>131</v>
      </c>
      <c r="L154" s="43"/>
      <c r="M154" s="220" t="s">
        <v>1</v>
      </c>
      <c r="N154" s="221" t="s">
        <v>39</v>
      </c>
      <c r="O154" s="90"/>
      <c r="P154" s="222">
        <f>O154*H154</f>
        <v>0</v>
      </c>
      <c r="Q154" s="222">
        <v>0.0086</v>
      </c>
      <c r="R154" s="222">
        <f>Q154*H154</f>
        <v>0.36532799999999999</v>
      </c>
      <c r="S154" s="222">
        <v>0</v>
      </c>
      <c r="T154" s="22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4" t="s">
        <v>132</v>
      </c>
      <c r="AT154" s="224" t="s">
        <v>127</v>
      </c>
      <c r="AU154" s="224" t="s">
        <v>84</v>
      </c>
      <c r="AY154" s="16" t="s">
        <v>124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82</v>
      </c>
      <c r="BK154" s="225">
        <f>ROUND(I154*H154,2)</f>
        <v>0</v>
      </c>
      <c r="BL154" s="16" t="s">
        <v>132</v>
      </c>
      <c r="BM154" s="224" t="s">
        <v>184</v>
      </c>
    </row>
    <row r="155" s="2" customFormat="1">
      <c r="A155" s="37"/>
      <c r="B155" s="38"/>
      <c r="C155" s="39"/>
      <c r="D155" s="226" t="s">
        <v>134</v>
      </c>
      <c r="E155" s="39"/>
      <c r="F155" s="227" t="s">
        <v>185</v>
      </c>
      <c r="G155" s="39"/>
      <c r="H155" s="39"/>
      <c r="I155" s="228"/>
      <c r="J155" s="39"/>
      <c r="K155" s="39"/>
      <c r="L155" s="43"/>
      <c r="M155" s="229"/>
      <c r="N155" s="23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134</v>
      </c>
      <c r="AU155" s="16" t="s">
        <v>84</v>
      </c>
    </row>
    <row r="156" s="2" customFormat="1" ht="16.5" customHeight="1">
      <c r="A156" s="37"/>
      <c r="B156" s="38"/>
      <c r="C156" s="231" t="s">
        <v>186</v>
      </c>
      <c r="D156" s="231" t="s">
        <v>158</v>
      </c>
      <c r="E156" s="232" t="s">
        <v>187</v>
      </c>
      <c r="F156" s="233" t="s">
        <v>188</v>
      </c>
      <c r="G156" s="234" t="s">
        <v>143</v>
      </c>
      <c r="H156" s="235">
        <v>43.329999999999998</v>
      </c>
      <c r="I156" s="236"/>
      <c r="J156" s="237">
        <f>ROUND(I156*H156,2)</f>
        <v>0</v>
      </c>
      <c r="K156" s="233" t="s">
        <v>131</v>
      </c>
      <c r="L156" s="238"/>
      <c r="M156" s="239" t="s">
        <v>1</v>
      </c>
      <c r="N156" s="240" t="s">
        <v>39</v>
      </c>
      <c r="O156" s="90"/>
      <c r="P156" s="222">
        <f>O156*H156</f>
        <v>0</v>
      </c>
      <c r="Q156" s="222">
        <v>0.0048999999999999998</v>
      </c>
      <c r="R156" s="222">
        <f>Q156*H156</f>
        <v>0.21231699999999998</v>
      </c>
      <c r="S156" s="222">
        <v>0</v>
      </c>
      <c r="T156" s="22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161</v>
      </c>
      <c r="AT156" s="224" t="s">
        <v>158</v>
      </c>
      <c r="AU156" s="224" t="s">
        <v>84</v>
      </c>
      <c r="AY156" s="16" t="s">
        <v>124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82</v>
      </c>
      <c r="BK156" s="225">
        <f>ROUND(I156*H156,2)</f>
        <v>0</v>
      </c>
      <c r="BL156" s="16" t="s">
        <v>132</v>
      </c>
      <c r="BM156" s="224" t="s">
        <v>189</v>
      </c>
    </row>
    <row r="157" s="2" customFormat="1">
      <c r="A157" s="37"/>
      <c r="B157" s="38"/>
      <c r="C157" s="39"/>
      <c r="D157" s="226" t="s">
        <v>134</v>
      </c>
      <c r="E157" s="39"/>
      <c r="F157" s="227" t="s">
        <v>190</v>
      </c>
      <c r="G157" s="39"/>
      <c r="H157" s="39"/>
      <c r="I157" s="228"/>
      <c r="J157" s="39"/>
      <c r="K157" s="39"/>
      <c r="L157" s="43"/>
      <c r="M157" s="229"/>
      <c r="N157" s="23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84</v>
      </c>
    </row>
    <row r="158" s="13" customFormat="1">
      <c r="A158" s="13"/>
      <c r="B158" s="241"/>
      <c r="C158" s="242"/>
      <c r="D158" s="226" t="s">
        <v>164</v>
      </c>
      <c r="E158" s="242"/>
      <c r="F158" s="243" t="s">
        <v>191</v>
      </c>
      <c r="G158" s="242"/>
      <c r="H158" s="244">
        <v>43.329999999999998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164</v>
      </c>
      <c r="AU158" s="250" t="s">
        <v>84</v>
      </c>
      <c r="AV158" s="13" t="s">
        <v>84</v>
      </c>
      <c r="AW158" s="13" t="s">
        <v>4</v>
      </c>
      <c r="AX158" s="13" t="s">
        <v>82</v>
      </c>
      <c r="AY158" s="250" t="s">
        <v>124</v>
      </c>
    </row>
    <row r="159" s="2" customFormat="1" ht="37.8" customHeight="1">
      <c r="A159" s="37"/>
      <c r="B159" s="38"/>
      <c r="C159" s="213" t="s">
        <v>192</v>
      </c>
      <c r="D159" s="213" t="s">
        <v>127</v>
      </c>
      <c r="E159" s="214" t="s">
        <v>182</v>
      </c>
      <c r="F159" s="215" t="s">
        <v>183</v>
      </c>
      <c r="G159" s="216" t="s">
        <v>143</v>
      </c>
      <c r="H159" s="217">
        <v>1719.3209999999999</v>
      </c>
      <c r="I159" s="218"/>
      <c r="J159" s="219">
        <f>ROUND(I159*H159,2)</f>
        <v>0</v>
      </c>
      <c r="K159" s="215" t="s">
        <v>131</v>
      </c>
      <c r="L159" s="43"/>
      <c r="M159" s="220" t="s">
        <v>1</v>
      </c>
      <c r="N159" s="221" t="s">
        <v>39</v>
      </c>
      <c r="O159" s="90"/>
      <c r="P159" s="222">
        <f>O159*H159</f>
        <v>0</v>
      </c>
      <c r="Q159" s="222">
        <v>0.0086</v>
      </c>
      <c r="R159" s="222">
        <f>Q159*H159</f>
        <v>14.786160599999999</v>
      </c>
      <c r="S159" s="222">
        <v>0</v>
      </c>
      <c r="T159" s="22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4" t="s">
        <v>132</v>
      </c>
      <c r="AT159" s="224" t="s">
        <v>127</v>
      </c>
      <c r="AU159" s="224" t="s">
        <v>84</v>
      </c>
      <c r="AY159" s="16" t="s">
        <v>124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6" t="s">
        <v>82</v>
      </c>
      <c r="BK159" s="225">
        <f>ROUND(I159*H159,2)</f>
        <v>0</v>
      </c>
      <c r="BL159" s="16" t="s">
        <v>132</v>
      </c>
      <c r="BM159" s="224" t="s">
        <v>193</v>
      </c>
    </row>
    <row r="160" s="2" customFormat="1">
      <c r="A160" s="37"/>
      <c r="B160" s="38"/>
      <c r="C160" s="39"/>
      <c r="D160" s="226" t="s">
        <v>134</v>
      </c>
      <c r="E160" s="39"/>
      <c r="F160" s="227" t="s">
        <v>185</v>
      </c>
      <c r="G160" s="39"/>
      <c r="H160" s="39"/>
      <c r="I160" s="228"/>
      <c r="J160" s="39"/>
      <c r="K160" s="39"/>
      <c r="L160" s="43"/>
      <c r="M160" s="229"/>
      <c r="N160" s="23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84</v>
      </c>
    </row>
    <row r="161" s="2" customFormat="1" ht="16.5" customHeight="1">
      <c r="A161" s="37"/>
      <c r="B161" s="38"/>
      <c r="C161" s="231" t="s">
        <v>194</v>
      </c>
      <c r="D161" s="231" t="s">
        <v>158</v>
      </c>
      <c r="E161" s="232" t="s">
        <v>195</v>
      </c>
      <c r="F161" s="233" t="s">
        <v>177</v>
      </c>
      <c r="G161" s="234" t="s">
        <v>143</v>
      </c>
      <c r="H161" s="235">
        <v>1753.7070000000001</v>
      </c>
      <c r="I161" s="236"/>
      <c r="J161" s="237">
        <f>ROUND(I161*H161,2)</f>
        <v>0</v>
      </c>
      <c r="K161" s="233" t="s">
        <v>131</v>
      </c>
      <c r="L161" s="238"/>
      <c r="M161" s="239" t="s">
        <v>1</v>
      </c>
      <c r="N161" s="240" t="s">
        <v>39</v>
      </c>
      <c r="O161" s="90"/>
      <c r="P161" s="222">
        <f>O161*H161</f>
        <v>0</v>
      </c>
      <c r="Q161" s="222">
        <v>0.0023999999999999998</v>
      </c>
      <c r="R161" s="222">
        <f>Q161*H161</f>
        <v>4.2088967999999998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161</v>
      </c>
      <c r="AT161" s="224" t="s">
        <v>158</v>
      </c>
      <c r="AU161" s="224" t="s">
        <v>84</v>
      </c>
      <c r="AY161" s="16" t="s">
        <v>124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82</v>
      </c>
      <c r="BK161" s="225">
        <f>ROUND(I161*H161,2)</f>
        <v>0</v>
      </c>
      <c r="BL161" s="16" t="s">
        <v>132</v>
      </c>
      <c r="BM161" s="224" t="s">
        <v>196</v>
      </c>
    </row>
    <row r="162" s="2" customFormat="1">
      <c r="A162" s="37"/>
      <c r="B162" s="38"/>
      <c r="C162" s="39"/>
      <c r="D162" s="226" t="s">
        <v>134</v>
      </c>
      <c r="E162" s="39"/>
      <c r="F162" s="227" t="s">
        <v>179</v>
      </c>
      <c r="G162" s="39"/>
      <c r="H162" s="39"/>
      <c r="I162" s="228"/>
      <c r="J162" s="39"/>
      <c r="K162" s="39"/>
      <c r="L162" s="43"/>
      <c r="M162" s="229"/>
      <c r="N162" s="23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134</v>
      </c>
      <c r="AU162" s="16" t="s">
        <v>84</v>
      </c>
    </row>
    <row r="163" s="13" customFormat="1">
      <c r="A163" s="13"/>
      <c r="B163" s="241"/>
      <c r="C163" s="242"/>
      <c r="D163" s="226" t="s">
        <v>164</v>
      </c>
      <c r="E163" s="242"/>
      <c r="F163" s="243" t="s">
        <v>197</v>
      </c>
      <c r="G163" s="242"/>
      <c r="H163" s="244">
        <v>1753.7070000000001</v>
      </c>
      <c r="I163" s="245"/>
      <c r="J163" s="242"/>
      <c r="K163" s="242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164</v>
      </c>
      <c r="AU163" s="250" t="s">
        <v>84</v>
      </c>
      <c r="AV163" s="13" t="s">
        <v>84</v>
      </c>
      <c r="AW163" s="13" t="s">
        <v>4</v>
      </c>
      <c r="AX163" s="13" t="s">
        <v>82</v>
      </c>
      <c r="AY163" s="250" t="s">
        <v>124</v>
      </c>
    </row>
    <row r="164" s="2" customFormat="1" ht="37.8" customHeight="1">
      <c r="A164" s="37"/>
      <c r="B164" s="38"/>
      <c r="C164" s="213" t="s">
        <v>198</v>
      </c>
      <c r="D164" s="213" t="s">
        <v>127</v>
      </c>
      <c r="E164" s="214" t="s">
        <v>199</v>
      </c>
      <c r="F164" s="215" t="s">
        <v>200</v>
      </c>
      <c r="G164" s="216" t="s">
        <v>201</v>
      </c>
      <c r="H164" s="217">
        <v>738.23000000000002</v>
      </c>
      <c r="I164" s="218"/>
      <c r="J164" s="219">
        <f>ROUND(I164*H164,2)</f>
        <v>0</v>
      </c>
      <c r="K164" s="215" t="s">
        <v>131</v>
      </c>
      <c r="L164" s="43"/>
      <c r="M164" s="220" t="s">
        <v>1</v>
      </c>
      <c r="N164" s="221" t="s">
        <v>39</v>
      </c>
      <c r="O164" s="90"/>
      <c r="P164" s="222">
        <f>O164*H164</f>
        <v>0</v>
      </c>
      <c r="Q164" s="222">
        <v>0.0017600000000000001</v>
      </c>
      <c r="R164" s="222">
        <f>Q164*H164</f>
        <v>1.2992848000000001</v>
      </c>
      <c r="S164" s="222">
        <v>0</v>
      </c>
      <c r="T164" s="22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4" t="s">
        <v>132</v>
      </c>
      <c r="AT164" s="224" t="s">
        <v>127</v>
      </c>
      <c r="AU164" s="224" t="s">
        <v>84</v>
      </c>
      <c r="AY164" s="16" t="s">
        <v>124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82</v>
      </c>
      <c r="BK164" s="225">
        <f>ROUND(I164*H164,2)</f>
        <v>0</v>
      </c>
      <c r="BL164" s="16" t="s">
        <v>132</v>
      </c>
      <c r="BM164" s="224" t="s">
        <v>202</v>
      </c>
    </row>
    <row r="165" s="2" customFormat="1">
      <c r="A165" s="37"/>
      <c r="B165" s="38"/>
      <c r="C165" s="39"/>
      <c r="D165" s="226" t="s">
        <v>134</v>
      </c>
      <c r="E165" s="39"/>
      <c r="F165" s="227" t="s">
        <v>203</v>
      </c>
      <c r="G165" s="39"/>
      <c r="H165" s="39"/>
      <c r="I165" s="228"/>
      <c r="J165" s="39"/>
      <c r="K165" s="39"/>
      <c r="L165" s="43"/>
      <c r="M165" s="229"/>
      <c r="N165" s="23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84</v>
      </c>
    </row>
    <row r="166" s="13" customFormat="1">
      <c r="A166" s="13"/>
      <c r="B166" s="241"/>
      <c r="C166" s="242"/>
      <c r="D166" s="226" t="s">
        <v>164</v>
      </c>
      <c r="E166" s="251" t="s">
        <v>1</v>
      </c>
      <c r="F166" s="243" t="s">
        <v>204</v>
      </c>
      <c r="G166" s="242"/>
      <c r="H166" s="244">
        <v>738.23000000000002</v>
      </c>
      <c r="I166" s="245"/>
      <c r="J166" s="242"/>
      <c r="K166" s="242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164</v>
      </c>
      <c r="AU166" s="250" t="s">
        <v>84</v>
      </c>
      <c r="AV166" s="13" t="s">
        <v>84</v>
      </c>
      <c r="AW166" s="13" t="s">
        <v>31</v>
      </c>
      <c r="AX166" s="13" t="s">
        <v>82</v>
      </c>
      <c r="AY166" s="250" t="s">
        <v>124</v>
      </c>
    </row>
    <row r="167" s="2" customFormat="1" ht="24.15" customHeight="1">
      <c r="A167" s="37"/>
      <c r="B167" s="38"/>
      <c r="C167" s="231" t="s">
        <v>8</v>
      </c>
      <c r="D167" s="231" t="s">
        <v>158</v>
      </c>
      <c r="E167" s="232" t="s">
        <v>205</v>
      </c>
      <c r="F167" s="233" t="s">
        <v>206</v>
      </c>
      <c r="G167" s="234" t="s">
        <v>143</v>
      </c>
      <c r="H167" s="235">
        <v>162.411</v>
      </c>
      <c r="I167" s="236"/>
      <c r="J167" s="237">
        <f>ROUND(I167*H167,2)</f>
        <v>0</v>
      </c>
      <c r="K167" s="233" t="s">
        <v>131</v>
      </c>
      <c r="L167" s="238"/>
      <c r="M167" s="239" t="s">
        <v>1</v>
      </c>
      <c r="N167" s="240" t="s">
        <v>39</v>
      </c>
      <c r="O167" s="90"/>
      <c r="P167" s="222">
        <f>O167*H167</f>
        <v>0</v>
      </c>
      <c r="Q167" s="222">
        <v>0.00089999999999999998</v>
      </c>
      <c r="R167" s="222">
        <f>Q167*H167</f>
        <v>0.14616989999999999</v>
      </c>
      <c r="S167" s="222">
        <v>0</v>
      </c>
      <c r="T167" s="22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4" t="s">
        <v>161</v>
      </c>
      <c r="AT167" s="224" t="s">
        <v>158</v>
      </c>
      <c r="AU167" s="224" t="s">
        <v>84</v>
      </c>
      <c r="AY167" s="16" t="s">
        <v>124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6" t="s">
        <v>82</v>
      </c>
      <c r="BK167" s="225">
        <f>ROUND(I167*H167,2)</f>
        <v>0</v>
      </c>
      <c r="BL167" s="16" t="s">
        <v>132</v>
      </c>
      <c r="BM167" s="224" t="s">
        <v>207</v>
      </c>
    </row>
    <row r="168" s="2" customFormat="1">
      <c r="A168" s="37"/>
      <c r="B168" s="38"/>
      <c r="C168" s="39"/>
      <c r="D168" s="226" t="s">
        <v>134</v>
      </c>
      <c r="E168" s="39"/>
      <c r="F168" s="227" t="s">
        <v>206</v>
      </c>
      <c r="G168" s="39"/>
      <c r="H168" s="39"/>
      <c r="I168" s="228"/>
      <c r="J168" s="39"/>
      <c r="K168" s="39"/>
      <c r="L168" s="43"/>
      <c r="M168" s="229"/>
      <c r="N168" s="23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84</v>
      </c>
    </row>
    <row r="169" s="13" customFormat="1">
      <c r="A169" s="13"/>
      <c r="B169" s="241"/>
      <c r="C169" s="242"/>
      <c r="D169" s="226" t="s">
        <v>164</v>
      </c>
      <c r="E169" s="242"/>
      <c r="F169" s="243" t="s">
        <v>208</v>
      </c>
      <c r="G169" s="242"/>
      <c r="H169" s="244">
        <v>162.411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164</v>
      </c>
      <c r="AU169" s="250" t="s">
        <v>84</v>
      </c>
      <c r="AV169" s="13" t="s">
        <v>84</v>
      </c>
      <c r="AW169" s="13" t="s">
        <v>4</v>
      </c>
      <c r="AX169" s="13" t="s">
        <v>82</v>
      </c>
      <c r="AY169" s="250" t="s">
        <v>124</v>
      </c>
    </row>
    <row r="170" s="2" customFormat="1" ht="24.15" customHeight="1">
      <c r="A170" s="37"/>
      <c r="B170" s="38"/>
      <c r="C170" s="213" t="s">
        <v>209</v>
      </c>
      <c r="D170" s="213" t="s">
        <v>127</v>
      </c>
      <c r="E170" s="214" t="s">
        <v>210</v>
      </c>
      <c r="F170" s="215" t="s">
        <v>211</v>
      </c>
      <c r="G170" s="216" t="s">
        <v>201</v>
      </c>
      <c r="H170" s="217">
        <v>139.58000000000001</v>
      </c>
      <c r="I170" s="218"/>
      <c r="J170" s="219">
        <f>ROUND(I170*H170,2)</f>
        <v>0</v>
      </c>
      <c r="K170" s="215" t="s">
        <v>131</v>
      </c>
      <c r="L170" s="43"/>
      <c r="M170" s="220" t="s">
        <v>1</v>
      </c>
      <c r="N170" s="221" t="s">
        <v>39</v>
      </c>
      <c r="O170" s="90"/>
      <c r="P170" s="222">
        <f>O170*H170</f>
        <v>0</v>
      </c>
      <c r="Q170" s="222">
        <v>3.0000000000000001E-05</v>
      </c>
      <c r="R170" s="222">
        <f>Q170*H170</f>
        <v>0.0041874000000000008</v>
      </c>
      <c r="S170" s="222">
        <v>0</v>
      </c>
      <c r="T170" s="22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4" t="s">
        <v>132</v>
      </c>
      <c r="AT170" s="224" t="s">
        <v>127</v>
      </c>
      <c r="AU170" s="224" t="s">
        <v>84</v>
      </c>
      <c r="AY170" s="16" t="s">
        <v>124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82</v>
      </c>
      <c r="BK170" s="225">
        <f>ROUND(I170*H170,2)</f>
        <v>0</v>
      </c>
      <c r="BL170" s="16" t="s">
        <v>132</v>
      </c>
      <c r="BM170" s="224" t="s">
        <v>212</v>
      </c>
    </row>
    <row r="171" s="2" customFormat="1">
      <c r="A171" s="37"/>
      <c r="B171" s="38"/>
      <c r="C171" s="39"/>
      <c r="D171" s="226" t="s">
        <v>134</v>
      </c>
      <c r="E171" s="39"/>
      <c r="F171" s="227" t="s">
        <v>213</v>
      </c>
      <c r="G171" s="39"/>
      <c r="H171" s="39"/>
      <c r="I171" s="228"/>
      <c r="J171" s="39"/>
      <c r="K171" s="39"/>
      <c r="L171" s="43"/>
      <c r="M171" s="229"/>
      <c r="N171" s="23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84</v>
      </c>
    </row>
    <row r="172" s="2" customFormat="1" ht="24.15" customHeight="1">
      <c r="A172" s="37"/>
      <c r="B172" s="38"/>
      <c r="C172" s="231" t="s">
        <v>214</v>
      </c>
      <c r="D172" s="231" t="s">
        <v>158</v>
      </c>
      <c r="E172" s="232" t="s">
        <v>215</v>
      </c>
      <c r="F172" s="233" t="s">
        <v>216</v>
      </c>
      <c r="G172" s="234" t="s">
        <v>201</v>
      </c>
      <c r="H172" s="235">
        <v>146.559</v>
      </c>
      <c r="I172" s="236"/>
      <c r="J172" s="237">
        <f>ROUND(I172*H172,2)</f>
        <v>0</v>
      </c>
      <c r="K172" s="233" t="s">
        <v>131</v>
      </c>
      <c r="L172" s="238"/>
      <c r="M172" s="239" t="s">
        <v>1</v>
      </c>
      <c r="N172" s="240" t="s">
        <v>39</v>
      </c>
      <c r="O172" s="90"/>
      <c r="P172" s="222">
        <f>O172*H172</f>
        <v>0</v>
      </c>
      <c r="Q172" s="222">
        <v>0.00059999999999999995</v>
      </c>
      <c r="R172" s="222">
        <f>Q172*H172</f>
        <v>0.087935399999999997</v>
      </c>
      <c r="S172" s="222">
        <v>0</v>
      </c>
      <c r="T172" s="22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4" t="s">
        <v>161</v>
      </c>
      <c r="AT172" s="224" t="s">
        <v>158</v>
      </c>
      <c r="AU172" s="224" t="s">
        <v>84</v>
      </c>
      <c r="AY172" s="16" t="s">
        <v>124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6" t="s">
        <v>82</v>
      </c>
      <c r="BK172" s="225">
        <f>ROUND(I172*H172,2)</f>
        <v>0</v>
      </c>
      <c r="BL172" s="16" t="s">
        <v>132</v>
      </c>
      <c r="BM172" s="224" t="s">
        <v>217</v>
      </c>
    </row>
    <row r="173" s="2" customFormat="1">
      <c r="A173" s="37"/>
      <c r="B173" s="38"/>
      <c r="C173" s="39"/>
      <c r="D173" s="226" t="s">
        <v>134</v>
      </c>
      <c r="E173" s="39"/>
      <c r="F173" s="227" t="s">
        <v>216</v>
      </c>
      <c r="G173" s="39"/>
      <c r="H173" s="39"/>
      <c r="I173" s="228"/>
      <c r="J173" s="39"/>
      <c r="K173" s="39"/>
      <c r="L173" s="43"/>
      <c r="M173" s="229"/>
      <c r="N173" s="230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84</v>
      </c>
    </row>
    <row r="174" s="13" customFormat="1">
      <c r="A174" s="13"/>
      <c r="B174" s="241"/>
      <c r="C174" s="242"/>
      <c r="D174" s="226" t="s">
        <v>164</v>
      </c>
      <c r="E174" s="242"/>
      <c r="F174" s="243" t="s">
        <v>218</v>
      </c>
      <c r="G174" s="242"/>
      <c r="H174" s="244">
        <v>146.559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164</v>
      </c>
      <c r="AU174" s="250" t="s">
        <v>84</v>
      </c>
      <c r="AV174" s="13" t="s">
        <v>84</v>
      </c>
      <c r="AW174" s="13" t="s">
        <v>4</v>
      </c>
      <c r="AX174" s="13" t="s">
        <v>82</v>
      </c>
      <c r="AY174" s="250" t="s">
        <v>124</v>
      </c>
    </row>
    <row r="175" s="2" customFormat="1" ht="16.5" customHeight="1">
      <c r="A175" s="37"/>
      <c r="B175" s="38"/>
      <c r="C175" s="213" t="s">
        <v>219</v>
      </c>
      <c r="D175" s="213" t="s">
        <v>127</v>
      </c>
      <c r="E175" s="214" t="s">
        <v>220</v>
      </c>
      <c r="F175" s="215" t="s">
        <v>221</v>
      </c>
      <c r="G175" s="216" t="s">
        <v>201</v>
      </c>
      <c r="H175" s="217">
        <v>3105.5999999999999</v>
      </c>
      <c r="I175" s="218"/>
      <c r="J175" s="219">
        <f>ROUND(I175*H175,2)</f>
        <v>0</v>
      </c>
      <c r="K175" s="215" t="s">
        <v>131</v>
      </c>
      <c r="L175" s="43"/>
      <c r="M175" s="220" t="s">
        <v>1</v>
      </c>
      <c r="N175" s="221" t="s">
        <v>39</v>
      </c>
      <c r="O175" s="90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132</v>
      </c>
      <c r="AT175" s="224" t="s">
        <v>127</v>
      </c>
      <c r="AU175" s="224" t="s">
        <v>84</v>
      </c>
      <c r="AY175" s="16" t="s">
        <v>124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82</v>
      </c>
      <c r="BK175" s="225">
        <f>ROUND(I175*H175,2)</f>
        <v>0</v>
      </c>
      <c r="BL175" s="16" t="s">
        <v>132</v>
      </c>
      <c r="BM175" s="224" t="s">
        <v>222</v>
      </c>
    </row>
    <row r="176" s="2" customFormat="1">
      <c r="A176" s="37"/>
      <c r="B176" s="38"/>
      <c r="C176" s="39"/>
      <c r="D176" s="226" t="s">
        <v>134</v>
      </c>
      <c r="E176" s="39"/>
      <c r="F176" s="227" t="s">
        <v>223</v>
      </c>
      <c r="G176" s="39"/>
      <c r="H176" s="39"/>
      <c r="I176" s="228"/>
      <c r="J176" s="39"/>
      <c r="K176" s="39"/>
      <c r="L176" s="43"/>
      <c r="M176" s="229"/>
      <c r="N176" s="23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84</v>
      </c>
    </row>
    <row r="177" s="13" customFormat="1">
      <c r="A177" s="13"/>
      <c r="B177" s="241"/>
      <c r="C177" s="242"/>
      <c r="D177" s="226" t="s">
        <v>164</v>
      </c>
      <c r="E177" s="251" t="s">
        <v>1</v>
      </c>
      <c r="F177" s="243" t="s">
        <v>224</v>
      </c>
      <c r="G177" s="242"/>
      <c r="H177" s="244">
        <v>1136.2000000000001</v>
      </c>
      <c r="I177" s="245"/>
      <c r="J177" s="242"/>
      <c r="K177" s="242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164</v>
      </c>
      <c r="AU177" s="250" t="s">
        <v>84</v>
      </c>
      <c r="AV177" s="13" t="s">
        <v>84</v>
      </c>
      <c r="AW177" s="13" t="s">
        <v>31</v>
      </c>
      <c r="AX177" s="13" t="s">
        <v>74</v>
      </c>
      <c r="AY177" s="250" t="s">
        <v>124</v>
      </c>
    </row>
    <row r="178" s="13" customFormat="1">
      <c r="A178" s="13"/>
      <c r="B178" s="241"/>
      <c r="C178" s="242"/>
      <c r="D178" s="226" t="s">
        <v>164</v>
      </c>
      <c r="E178" s="251" t="s">
        <v>1</v>
      </c>
      <c r="F178" s="243" t="s">
        <v>225</v>
      </c>
      <c r="G178" s="242"/>
      <c r="H178" s="244">
        <v>1624.3499999999999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164</v>
      </c>
      <c r="AU178" s="250" t="s">
        <v>84</v>
      </c>
      <c r="AV178" s="13" t="s">
        <v>84</v>
      </c>
      <c r="AW178" s="13" t="s">
        <v>31</v>
      </c>
      <c r="AX178" s="13" t="s">
        <v>74</v>
      </c>
      <c r="AY178" s="250" t="s">
        <v>124</v>
      </c>
    </row>
    <row r="179" s="13" customFormat="1">
      <c r="A179" s="13"/>
      <c r="B179" s="241"/>
      <c r="C179" s="242"/>
      <c r="D179" s="226" t="s">
        <v>164</v>
      </c>
      <c r="E179" s="251" t="s">
        <v>1</v>
      </c>
      <c r="F179" s="243" t="s">
        <v>226</v>
      </c>
      <c r="G179" s="242"/>
      <c r="H179" s="244">
        <v>345.05000000000001</v>
      </c>
      <c r="I179" s="245"/>
      <c r="J179" s="242"/>
      <c r="K179" s="242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164</v>
      </c>
      <c r="AU179" s="250" t="s">
        <v>84</v>
      </c>
      <c r="AV179" s="13" t="s">
        <v>84</v>
      </c>
      <c r="AW179" s="13" t="s">
        <v>31</v>
      </c>
      <c r="AX179" s="13" t="s">
        <v>74</v>
      </c>
      <c r="AY179" s="250" t="s">
        <v>124</v>
      </c>
    </row>
    <row r="180" s="14" customFormat="1">
      <c r="A180" s="14"/>
      <c r="B180" s="252"/>
      <c r="C180" s="253"/>
      <c r="D180" s="226" t="s">
        <v>164</v>
      </c>
      <c r="E180" s="254" t="s">
        <v>1</v>
      </c>
      <c r="F180" s="255" t="s">
        <v>227</v>
      </c>
      <c r="G180" s="253"/>
      <c r="H180" s="256">
        <v>3105.6000000000004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164</v>
      </c>
      <c r="AU180" s="262" t="s">
        <v>84</v>
      </c>
      <c r="AV180" s="14" t="s">
        <v>132</v>
      </c>
      <c r="AW180" s="14" t="s">
        <v>31</v>
      </c>
      <c r="AX180" s="14" t="s">
        <v>82</v>
      </c>
      <c r="AY180" s="262" t="s">
        <v>124</v>
      </c>
    </row>
    <row r="181" s="2" customFormat="1" ht="24.15" customHeight="1">
      <c r="A181" s="37"/>
      <c r="B181" s="38"/>
      <c r="C181" s="231" t="s">
        <v>228</v>
      </c>
      <c r="D181" s="231" t="s">
        <v>158</v>
      </c>
      <c r="E181" s="232" t="s">
        <v>229</v>
      </c>
      <c r="F181" s="233" t="s">
        <v>230</v>
      </c>
      <c r="G181" s="234" t="s">
        <v>201</v>
      </c>
      <c r="H181" s="235">
        <v>1193.01</v>
      </c>
      <c r="I181" s="236"/>
      <c r="J181" s="237">
        <f>ROUND(I181*H181,2)</f>
        <v>0</v>
      </c>
      <c r="K181" s="233" t="s">
        <v>131</v>
      </c>
      <c r="L181" s="238"/>
      <c r="M181" s="239" t="s">
        <v>1</v>
      </c>
      <c r="N181" s="240" t="s">
        <v>39</v>
      </c>
      <c r="O181" s="90"/>
      <c r="P181" s="222">
        <f>O181*H181</f>
        <v>0</v>
      </c>
      <c r="Q181" s="222">
        <v>0.00011</v>
      </c>
      <c r="R181" s="222">
        <f>Q181*H181</f>
        <v>0.13123110000000002</v>
      </c>
      <c r="S181" s="222">
        <v>0</v>
      </c>
      <c r="T181" s="22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4" t="s">
        <v>161</v>
      </c>
      <c r="AT181" s="224" t="s">
        <v>158</v>
      </c>
      <c r="AU181" s="224" t="s">
        <v>84</v>
      </c>
      <c r="AY181" s="16" t="s">
        <v>124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6" t="s">
        <v>82</v>
      </c>
      <c r="BK181" s="225">
        <f>ROUND(I181*H181,2)</f>
        <v>0</v>
      </c>
      <c r="BL181" s="16" t="s">
        <v>132</v>
      </c>
      <c r="BM181" s="224" t="s">
        <v>231</v>
      </c>
    </row>
    <row r="182" s="2" customFormat="1">
      <c r="A182" s="37"/>
      <c r="B182" s="38"/>
      <c r="C182" s="39"/>
      <c r="D182" s="226" t="s">
        <v>134</v>
      </c>
      <c r="E182" s="39"/>
      <c r="F182" s="227" t="s">
        <v>230</v>
      </c>
      <c r="G182" s="39"/>
      <c r="H182" s="39"/>
      <c r="I182" s="228"/>
      <c r="J182" s="39"/>
      <c r="K182" s="39"/>
      <c r="L182" s="43"/>
      <c r="M182" s="229"/>
      <c r="N182" s="230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84</v>
      </c>
    </row>
    <row r="183" s="13" customFormat="1">
      <c r="A183" s="13"/>
      <c r="B183" s="241"/>
      <c r="C183" s="242"/>
      <c r="D183" s="226" t="s">
        <v>164</v>
      </c>
      <c r="E183" s="242"/>
      <c r="F183" s="243" t="s">
        <v>232</v>
      </c>
      <c r="G183" s="242"/>
      <c r="H183" s="244">
        <v>1193.01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164</v>
      </c>
      <c r="AU183" s="250" t="s">
        <v>84</v>
      </c>
      <c r="AV183" s="13" t="s">
        <v>84</v>
      </c>
      <c r="AW183" s="13" t="s">
        <v>4</v>
      </c>
      <c r="AX183" s="13" t="s">
        <v>82</v>
      </c>
      <c r="AY183" s="250" t="s">
        <v>124</v>
      </c>
    </row>
    <row r="184" s="2" customFormat="1" ht="24.15" customHeight="1">
      <c r="A184" s="37"/>
      <c r="B184" s="38"/>
      <c r="C184" s="231" t="s">
        <v>233</v>
      </c>
      <c r="D184" s="231" t="s">
        <v>158</v>
      </c>
      <c r="E184" s="232" t="s">
        <v>234</v>
      </c>
      <c r="F184" s="233" t="s">
        <v>235</v>
      </c>
      <c r="G184" s="234" t="s">
        <v>201</v>
      </c>
      <c r="H184" s="235">
        <v>1705.568</v>
      </c>
      <c r="I184" s="236"/>
      <c r="J184" s="237">
        <f>ROUND(I184*H184,2)</f>
        <v>0</v>
      </c>
      <c r="K184" s="233" t="s">
        <v>131</v>
      </c>
      <c r="L184" s="238"/>
      <c r="M184" s="239" t="s">
        <v>1</v>
      </c>
      <c r="N184" s="240" t="s">
        <v>39</v>
      </c>
      <c r="O184" s="90"/>
      <c r="P184" s="222">
        <f>O184*H184</f>
        <v>0</v>
      </c>
      <c r="Q184" s="222">
        <v>4.0000000000000003E-05</v>
      </c>
      <c r="R184" s="222">
        <f>Q184*H184</f>
        <v>0.068222720000000001</v>
      </c>
      <c r="S184" s="222">
        <v>0</v>
      </c>
      <c r="T184" s="22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4" t="s">
        <v>161</v>
      </c>
      <c r="AT184" s="224" t="s">
        <v>158</v>
      </c>
      <c r="AU184" s="224" t="s">
        <v>84</v>
      </c>
      <c r="AY184" s="16" t="s">
        <v>124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6" t="s">
        <v>82</v>
      </c>
      <c r="BK184" s="225">
        <f>ROUND(I184*H184,2)</f>
        <v>0</v>
      </c>
      <c r="BL184" s="16" t="s">
        <v>132</v>
      </c>
      <c r="BM184" s="224" t="s">
        <v>236</v>
      </c>
    </row>
    <row r="185" s="2" customFormat="1">
      <c r="A185" s="37"/>
      <c r="B185" s="38"/>
      <c r="C185" s="39"/>
      <c r="D185" s="226" t="s">
        <v>134</v>
      </c>
      <c r="E185" s="39"/>
      <c r="F185" s="227" t="s">
        <v>235</v>
      </c>
      <c r="G185" s="39"/>
      <c r="H185" s="39"/>
      <c r="I185" s="228"/>
      <c r="J185" s="39"/>
      <c r="K185" s="39"/>
      <c r="L185" s="43"/>
      <c r="M185" s="229"/>
      <c r="N185" s="23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84</v>
      </c>
    </row>
    <row r="186" s="13" customFormat="1">
      <c r="A186" s="13"/>
      <c r="B186" s="241"/>
      <c r="C186" s="242"/>
      <c r="D186" s="226" t="s">
        <v>164</v>
      </c>
      <c r="E186" s="251" t="s">
        <v>1</v>
      </c>
      <c r="F186" s="243" t="s">
        <v>237</v>
      </c>
      <c r="G186" s="242"/>
      <c r="H186" s="244">
        <v>1624.3499999999999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164</v>
      </c>
      <c r="AU186" s="250" t="s">
        <v>84</v>
      </c>
      <c r="AV186" s="13" t="s">
        <v>84</v>
      </c>
      <c r="AW186" s="13" t="s">
        <v>31</v>
      </c>
      <c r="AX186" s="13" t="s">
        <v>82</v>
      </c>
      <c r="AY186" s="250" t="s">
        <v>124</v>
      </c>
    </row>
    <row r="187" s="13" customFormat="1">
      <c r="A187" s="13"/>
      <c r="B187" s="241"/>
      <c r="C187" s="242"/>
      <c r="D187" s="226" t="s">
        <v>164</v>
      </c>
      <c r="E187" s="242"/>
      <c r="F187" s="243" t="s">
        <v>238</v>
      </c>
      <c r="G187" s="242"/>
      <c r="H187" s="244">
        <v>1705.568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164</v>
      </c>
      <c r="AU187" s="250" t="s">
        <v>84</v>
      </c>
      <c r="AV187" s="13" t="s">
        <v>84</v>
      </c>
      <c r="AW187" s="13" t="s">
        <v>4</v>
      </c>
      <c r="AX187" s="13" t="s">
        <v>82</v>
      </c>
      <c r="AY187" s="250" t="s">
        <v>124</v>
      </c>
    </row>
    <row r="188" s="2" customFormat="1" ht="24.15" customHeight="1">
      <c r="A188" s="37"/>
      <c r="B188" s="38"/>
      <c r="C188" s="231" t="s">
        <v>7</v>
      </c>
      <c r="D188" s="231" t="s">
        <v>158</v>
      </c>
      <c r="E188" s="232" t="s">
        <v>239</v>
      </c>
      <c r="F188" s="233" t="s">
        <v>240</v>
      </c>
      <c r="G188" s="234" t="s">
        <v>201</v>
      </c>
      <c r="H188" s="235">
        <v>362.303</v>
      </c>
      <c r="I188" s="236"/>
      <c r="J188" s="237">
        <f>ROUND(I188*H188,2)</f>
        <v>0</v>
      </c>
      <c r="K188" s="233" t="s">
        <v>131</v>
      </c>
      <c r="L188" s="238"/>
      <c r="M188" s="239" t="s">
        <v>1</v>
      </c>
      <c r="N188" s="240" t="s">
        <v>39</v>
      </c>
      <c r="O188" s="90"/>
      <c r="P188" s="222">
        <f>O188*H188</f>
        <v>0</v>
      </c>
      <c r="Q188" s="222">
        <v>0.00020000000000000001</v>
      </c>
      <c r="R188" s="222">
        <f>Q188*H188</f>
        <v>0.0724606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161</v>
      </c>
      <c r="AT188" s="224" t="s">
        <v>158</v>
      </c>
      <c r="AU188" s="224" t="s">
        <v>84</v>
      </c>
      <c r="AY188" s="16" t="s">
        <v>124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82</v>
      </c>
      <c r="BK188" s="225">
        <f>ROUND(I188*H188,2)</f>
        <v>0</v>
      </c>
      <c r="BL188" s="16" t="s">
        <v>132</v>
      </c>
      <c r="BM188" s="224" t="s">
        <v>241</v>
      </c>
    </row>
    <row r="189" s="2" customFormat="1">
      <c r="A189" s="37"/>
      <c r="B189" s="38"/>
      <c r="C189" s="39"/>
      <c r="D189" s="226" t="s">
        <v>134</v>
      </c>
      <c r="E189" s="39"/>
      <c r="F189" s="227" t="s">
        <v>240</v>
      </c>
      <c r="G189" s="39"/>
      <c r="H189" s="39"/>
      <c r="I189" s="228"/>
      <c r="J189" s="39"/>
      <c r="K189" s="39"/>
      <c r="L189" s="43"/>
      <c r="M189" s="229"/>
      <c r="N189" s="23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134</v>
      </c>
      <c r="AU189" s="16" t="s">
        <v>84</v>
      </c>
    </row>
    <row r="190" s="13" customFormat="1">
      <c r="A190" s="13"/>
      <c r="B190" s="241"/>
      <c r="C190" s="242"/>
      <c r="D190" s="226" t="s">
        <v>164</v>
      </c>
      <c r="E190" s="242"/>
      <c r="F190" s="243" t="s">
        <v>242</v>
      </c>
      <c r="G190" s="242"/>
      <c r="H190" s="244">
        <v>362.303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164</v>
      </c>
      <c r="AU190" s="250" t="s">
        <v>84</v>
      </c>
      <c r="AV190" s="13" t="s">
        <v>84</v>
      </c>
      <c r="AW190" s="13" t="s">
        <v>4</v>
      </c>
      <c r="AX190" s="13" t="s">
        <v>82</v>
      </c>
      <c r="AY190" s="250" t="s">
        <v>124</v>
      </c>
    </row>
    <row r="191" s="2" customFormat="1" ht="24.15" customHeight="1">
      <c r="A191" s="37"/>
      <c r="B191" s="38"/>
      <c r="C191" s="213" t="s">
        <v>243</v>
      </c>
      <c r="D191" s="213" t="s">
        <v>127</v>
      </c>
      <c r="E191" s="214" t="s">
        <v>244</v>
      </c>
      <c r="F191" s="215" t="s">
        <v>245</v>
      </c>
      <c r="G191" s="216" t="s">
        <v>143</v>
      </c>
      <c r="H191" s="217">
        <v>42.479999999999997</v>
      </c>
      <c r="I191" s="218"/>
      <c r="J191" s="219">
        <f>ROUND(I191*H191,2)</f>
        <v>0</v>
      </c>
      <c r="K191" s="215" t="s">
        <v>131</v>
      </c>
      <c r="L191" s="43"/>
      <c r="M191" s="220" t="s">
        <v>1</v>
      </c>
      <c r="N191" s="221" t="s">
        <v>39</v>
      </c>
      <c r="O191" s="90"/>
      <c r="P191" s="222">
        <f>O191*H191</f>
        <v>0</v>
      </c>
      <c r="Q191" s="222">
        <v>0.00628</v>
      </c>
      <c r="R191" s="222">
        <f>Q191*H191</f>
        <v>0.26677439999999997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132</v>
      </c>
      <c r="AT191" s="224" t="s">
        <v>127</v>
      </c>
      <c r="AU191" s="224" t="s">
        <v>84</v>
      </c>
      <c r="AY191" s="16" t="s">
        <v>124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82</v>
      </c>
      <c r="BK191" s="225">
        <f>ROUND(I191*H191,2)</f>
        <v>0</v>
      </c>
      <c r="BL191" s="16" t="s">
        <v>132</v>
      </c>
      <c r="BM191" s="224" t="s">
        <v>246</v>
      </c>
    </row>
    <row r="192" s="2" customFormat="1">
      <c r="A192" s="37"/>
      <c r="B192" s="38"/>
      <c r="C192" s="39"/>
      <c r="D192" s="226" t="s">
        <v>134</v>
      </c>
      <c r="E192" s="39"/>
      <c r="F192" s="227" t="s">
        <v>247</v>
      </c>
      <c r="G192" s="39"/>
      <c r="H192" s="39"/>
      <c r="I192" s="228"/>
      <c r="J192" s="39"/>
      <c r="K192" s="39"/>
      <c r="L192" s="43"/>
      <c r="M192" s="229"/>
      <c r="N192" s="23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84</v>
      </c>
    </row>
    <row r="193" s="2" customFormat="1" ht="24.15" customHeight="1">
      <c r="A193" s="37"/>
      <c r="B193" s="38"/>
      <c r="C193" s="213" t="s">
        <v>248</v>
      </c>
      <c r="D193" s="213" t="s">
        <v>127</v>
      </c>
      <c r="E193" s="214" t="s">
        <v>249</v>
      </c>
      <c r="F193" s="215" t="s">
        <v>250</v>
      </c>
      <c r="G193" s="216" t="s">
        <v>143</v>
      </c>
      <c r="H193" s="217">
        <v>2048.4070000000002</v>
      </c>
      <c r="I193" s="218"/>
      <c r="J193" s="219">
        <f>ROUND(I193*H193,2)</f>
        <v>0</v>
      </c>
      <c r="K193" s="215" t="s">
        <v>131</v>
      </c>
      <c r="L193" s="43"/>
      <c r="M193" s="220" t="s">
        <v>1</v>
      </c>
      <c r="N193" s="221" t="s">
        <v>39</v>
      </c>
      <c r="O193" s="90"/>
      <c r="P193" s="222">
        <f>O193*H193</f>
        <v>0</v>
      </c>
      <c r="Q193" s="222">
        <v>0.0026800000000000001</v>
      </c>
      <c r="R193" s="222">
        <f>Q193*H193</f>
        <v>5.4897307600000005</v>
      </c>
      <c r="S193" s="222">
        <v>0</v>
      </c>
      <c r="T193" s="22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4" t="s">
        <v>132</v>
      </c>
      <c r="AT193" s="224" t="s">
        <v>127</v>
      </c>
      <c r="AU193" s="224" t="s">
        <v>84</v>
      </c>
      <c r="AY193" s="16" t="s">
        <v>124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82</v>
      </c>
      <c r="BK193" s="225">
        <f>ROUND(I193*H193,2)</f>
        <v>0</v>
      </c>
      <c r="BL193" s="16" t="s">
        <v>132</v>
      </c>
      <c r="BM193" s="224" t="s">
        <v>251</v>
      </c>
    </row>
    <row r="194" s="2" customFormat="1">
      <c r="A194" s="37"/>
      <c r="B194" s="38"/>
      <c r="C194" s="39"/>
      <c r="D194" s="226" t="s">
        <v>134</v>
      </c>
      <c r="E194" s="39"/>
      <c r="F194" s="227" t="s">
        <v>252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134</v>
      </c>
      <c r="AU194" s="16" t="s">
        <v>84</v>
      </c>
    </row>
    <row r="195" s="2" customFormat="1" ht="24.15" customHeight="1">
      <c r="A195" s="37"/>
      <c r="B195" s="38"/>
      <c r="C195" s="213" t="s">
        <v>253</v>
      </c>
      <c r="D195" s="213" t="s">
        <v>127</v>
      </c>
      <c r="E195" s="214" t="s">
        <v>254</v>
      </c>
      <c r="F195" s="215" t="s">
        <v>255</v>
      </c>
      <c r="G195" s="216" t="s">
        <v>143</v>
      </c>
      <c r="H195" s="217">
        <v>665.77999999999997</v>
      </c>
      <c r="I195" s="218"/>
      <c r="J195" s="219">
        <f>ROUND(I195*H195,2)</f>
        <v>0</v>
      </c>
      <c r="K195" s="215" t="s">
        <v>131</v>
      </c>
      <c r="L195" s="43"/>
      <c r="M195" s="220" t="s">
        <v>1</v>
      </c>
      <c r="N195" s="221" t="s">
        <v>39</v>
      </c>
      <c r="O195" s="90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4" t="s">
        <v>132</v>
      </c>
      <c r="AT195" s="224" t="s">
        <v>127</v>
      </c>
      <c r="AU195" s="224" t="s">
        <v>84</v>
      </c>
      <c r="AY195" s="16" t="s">
        <v>124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82</v>
      </c>
      <c r="BK195" s="225">
        <f>ROUND(I195*H195,2)</f>
        <v>0</v>
      </c>
      <c r="BL195" s="16" t="s">
        <v>132</v>
      </c>
      <c r="BM195" s="224" t="s">
        <v>256</v>
      </c>
    </row>
    <row r="196" s="2" customFormat="1">
      <c r="A196" s="37"/>
      <c r="B196" s="38"/>
      <c r="C196" s="39"/>
      <c r="D196" s="226" t="s">
        <v>134</v>
      </c>
      <c r="E196" s="39"/>
      <c r="F196" s="227" t="s">
        <v>257</v>
      </c>
      <c r="G196" s="39"/>
      <c r="H196" s="39"/>
      <c r="I196" s="228"/>
      <c r="J196" s="39"/>
      <c r="K196" s="39"/>
      <c r="L196" s="43"/>
      <c r="M196" s="229"/>
      <c r="N196" s="23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134</v>
      </c>
      <c r="AU196" s="16" t="s">
        <v>84</v>
      </c>
    </row>
    <row r="197" s="2" customFormat="1" ht="16.5" customHeight="1">
      <c r="A197" s="37"/>
      <c r="B197" s="38"/>
      <c r="C197" s="213" t="s">
        <v>258</v>
      </c>
      <c r="D197" s="213" t="s">
        <v>127</v>
      </c>
      <c r="E197" s="214" t="s">
        <v>259</v>
      </c>
      <c r="F197" s="215" t="s">
        <v>260</v>
      </c>
      <c r="G197" s="216" t="s">
        <v>143</v>
      </c>
      <c r="H197" s="217">
        <v>2090.8870000000002</v>
      </c>
      <c r="I197" s="218"/>
      <c r="J197" s="219">
        <f>ROUND(I197*H197,2)</f>
        <v>0</v>
      </c>
      <c r="K197" s="215" t="s">
        <v>131</v>
      </c>
      <c r="L197" s="43"/>
      <c r="M197" s="220" t="s">
        <v>1</v>
      </c>
      <c r="N197" s="221" t="s">
        <v>39</v>
      </c>
      <c r="O197" s="90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132</v>
      </c>
      <c r="AT197" s="224" t="s">
        <v>127</v>
      </c>
      <c r="AU197" s="224" t="s">
        <v>84</v>
      </c>
      <c r="AY197" s="16" t="s">
        <v>124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82</v>
      </c>
      <c r="BK197" s="225">
        <f>ROUND(I197*H197,2)</f>
        <v>0</v>
      </c>
      <c r="BL197" s="16" t="s">
        <v>132</v>
      </c>
      <c r="BM197" s="224" t="s">
        <v>261</v>
      </c>
    </row>
    <row r="198" s="2" customFormat="1">
      <c r="A198" s="37"/>
      <c r="B198" s="38"/>
      <c r="C198" s="39"/>
      <c r="D198" s="226" t="s">
        <v>134</v>
      </c>
      <c r="E198" s="39"/>
      <c r="F198" s="227" t="s">
        <v>262</v>
      </c>
      <c r="G198" s="39"/>
      <c r="H198" s="39"/>
      <c r="I198" s="228"/>
      <c r="J198" s="39"/>
      <c r="K198" s="39"/>
      <c r="L198" s="43"/>
      <c r="M198" s="229"/>
      <c r="N198" s="23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84</v>
      </c>
    </row>
    <row r="199" s="12" customFormat="1" ht="22.8" customHeight="1">
      <c r="A199" s="12"/>
      <c r="B199" s="197"/>
      <c r="C199" s="198"/>
      <c r="D199" s="199" t="s">
        <v>73</v>
      </c>
      <c r="E199" s="211" t="s">
        <v>175</v>
      </c>
      <c r="F199" s="211" t="s">
        <v>263</v>
      </c>
      <c r="G199" s="198"/>
      <c r="H199" s="198"/>
      <c r="I199" s="201"/>
      <c r="J199" s="212">
        <f>BK199</f>
        <v>0</v>
      </c>
      <c r="K199" s="198"/>
      <c r="L199" s="203"/>
      <c r="M199" s="204"/>
      <c r="N199" s="205"/>
      <c r="O199" s="205"/>
      <c r="P199" s="206">
        <f>SUM(P200:P218)</f>
        <v>0</v>
      </c>
      <c r="Q199" s="205"/>
      <c r="R199" s="206">
        <f>SUM(R200:R218)</f>
        <v>1.3799999999999999</v>
      </c>
      <c r="S199" s="205"/>
      <c r="T199" s="207">
        <f>SUM(T200:T218)</f>
        <v>65.56326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82</v>
      </c>
      <c r="AT199" s="209" t="s">
        <v>73</v>
      </c>
      <c r="AU199" s="209" t="s">
        <v>82</v>
      </c>
      <c r="AY199" s="208" t="s">
        <v>124</v>
      </c>
      <c r="BK199" s="210">
        <f>SUM(BK200:BK218)</f>
        <v>0</v>
      </c>
    </row>
    <row r="200" s="2" customFormat="1" ht="33" customHeight="1">
      <c r="A200" s="37"/>
      <c r="B200" s="38"/>
      <c r="C200" s="213" t="s">
        <v>264</v>
      </c>
      <c r="D200" s="213" t="s">
        <v>127</v>
      </c>
      <c r="E200" s="214" t="s">
        <v>265</v>
      </c>
      <c r="F200" s="215" t="s">
        <v>266</v>
      </c>
      <c r="G200" s="216" t="s">
        <v>143</v>
      </c>
      <c r="H200" s="217">
        <v>2373</v>
      </c>
      <c r="I200" s="218"/>
      <c r="J200" s="219">
        <f>ROUND(I200*H200,2)</f>
        <v>0</v>
      </c>
      <c r="K200" s="215" t="s">
        <v>131</v>
      </c>
      <c r="L200" s="43"/>
      <c r="M200" s="220" t="s">
        <v>1</v>
      </c>
      <c r="N200" s="221" t="s">
        <v>39</v>
      </c>
      <c r="O200" s="90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132</v>
      </c>
      <c r="AT200" s="224" t="s">
        <v>127</v>
      </c>
      <c r="AU200" s="224" t="s">
        <v>84</v>
      </c>
      <c r="AY200" s="16" t="s">
        <v>124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82</v>
      </c>
      <c r="BK200" s="225">
        <f>ROUND(I200*H200,2)</f>
        <v>0</v>
      </c>
      <c r="BL200" s="16" t="s">
        <v>132</v>
      </c>
      <c r="BM200" s="224" t="s">
        <v>267</v>
      </c>
    </row>
    <row r="201" s="2" customFormat="1">
      <c r="A201" s="37"/>
      <c r="B201" s="38"/>
      <c r="C201" s="39"/>
      <c r="D201" s="226" t="s">
        <v>134</v>
      </c>
      <c r="E201" s="39"/>
      <c r="F201" s="227" t="s">
        <v>268</v>
      </c>
      <c r="G201" s="39"/>
      <c r="H201" s="39"/>
      <c r="I201" s="228"/>
      <c r="J201" s="39"/>
      <c r="K201" s="39"/>
      <c r="L201" s="43"/>
      <c r="M201" s="229"/>
      <c r="N201" s="23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84</v>
      </c>
    </row>
    <row r="202" s="2" customFormat="1" ht="33" customHeight="1">
      <c r="A202" s="37"/>
      <c r="B202" s="38"/>
      <c r="C202" s="213" t="s">
        <v>269</v>
      </c>
      <c r="D202" s="213" t="s">
        <v>127</v>
      </c>
      <c r="E202" s="214" t="s">
        <v>270</v>
      </c>
      <c r="F202" s="215" t="s">
        <v>271</v>
      </c>
      <c r="G202" s="216" t="s">
        <v>143</v>
      </c>
      <c r="H202" s="217">
        <v>213570</v>
      </c>
      <c r="I202" s="218"/>
      <c r="J202" s="219">
        <f>ROUND(I202*H202,2)</f>
        <v>0</v>
      </c>
      <c r="K202" s="215" t="s">
        <v>131</v>
      </c>
      <c r="L202" s="43"/>
      <c r="M202" s="220" t="s">
        <v>1</v>
      </c>
      <c r="N202" s="221" t="s">
        <v>39</v>
      </c>
      <c r="O202" s="90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4" t="s">
        <v>132</v>
      </c>
      <c r="AT202" s="224" t="s">
        <v>127</v>
      </c>
      <c r="AU202" s="224" t="s">
        <v>84</v>
      </c>
      <c r="AY202" s="16" t="s">
        <v>124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82</v>
      </c>
      <c r="BK202" s="225">
        <f>ROUND(I202*H202,2)</f>
        <v>0</v>
      </c>
      <c r="BL202" s="16" t="s">
        <v>132</v>
      </c>
      <c r="BM202" s="224" t="s">
        <v>272</v>
      </c>
    </row>
    <row r="203" s="2" customFormat="1">
      <c r="A203" s="37"/>
      <c r="B203" s="38"/>
      <c r="C203" s="39"/>
      <c r="D203" s="226" t="s">
        <v>134</v>
      </c>
      <c r="E203" s="39"/>
      <c r="F203" s="227" t="s">
        <v>273</v>
      </c>
      <c r="G203" s="39"/>
      <c r="H203" s="39"/>
      <c r="I203" s="228"/>
      <c r="J203" s="39"/>
      <c r="K203" s="39"/>
      <c r="L203" s="43"/>
      <c r="M203" s="229"/>
      <c r="N203" s="23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134</v>
      </c>
      <c r="AU203" s="16" t="s">
        <v>84</v>
      </c>
    </row>
    <row r="204" s="13" customFormat="1">
      <c r="A204" s="13"/>
      <c r="B204" s="241"/>
      <c r="C204" s="242"/>
      <c r="D204" s="226" t="s">
        <v>164</v>
      </c>
      <c r="E204" s="242"/>
      <c r="F204" s="243" t="s">
        <v>274</v>
      </c>
      <c r="G204" s="242"/>
      <c r="H204" s="244">
        <v>213570</v>
      </c>
      <c r="I204" s="245"/>
      <c r="J204" s="242"/>
      <c r="K204" s="242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164</v>
      </c>
      <c r="AU204" s="250" t="s">
        <v>84</v>
      </c>
      <c r="AV204" s="13" t="s">
        <v>84</v>
      </c>
      <c r="AW204" s="13" t="s">
        <v>4</v>
      </c>
      <c r="AX204" s="13" t="s">
        <v>82</v>
      </c>
      <c r="AY204" s="250" t="s">
        <v>124</v>
      </c>
    </row>
    <row r="205" s="2" customFormat="1" ht="33" customHeight="1">
      <c r="A205" s="37"/>
      <c r="B205" s="38"/>
      <c r="C205" s="213" t="s">
        <v>275</v>
      </c>
      <c r="D205" s="213" t="s">
        <v>127</v>
      </c>
      <c r="E205" s="214" t="s">
        <v>276</v>
      </c>
      <c r="F205" s="215" t="s">
        <v>277</v>
      </c>
      <c r="G205" s="216" t="s">
        <v>143</v>
      </c>
      <c r="H205" s="217">
        <v>2373</v>
      </c>
      <c r="I205" s="218"/>
      <c r="J205" s="219">
        <f>ROUND(I205*H205,2)</f>
        <v>0</v>
      </c>
      <c r="K205" s="215" t="s">
        <v>131</v>
      </c>
      <c r="L205" s="43"/>
      <c r="M205" s="220" t="s">
        <v>1</v>
      </c>
      <c r="N205" s="221" t="s">
        <v>39</v>
      </c>
      <c r="O205" s="90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4" t="s">
        <v>132</v>
      </c>
      <c r="AT205" s="224" t="s">
        <v>127</v>
      </c>
      <c r="AU205" s="224" t="s">
        <v>84</v>
      </c>
      <c r="AY205" s="16" t="s">
        <v>124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82</v>
      </c>
      <c r="BK205" s="225">
        <f>ROUND(I205*H205,2)</f>
        <v>0</v>
      </c>
      <c r="BL205" s="16" t="s">
        <v>132</v>
      </c>
      <c r="BM205" s="224" t="s">
        <v>278</v>
      </c>
    </row>
    <row r="206" s="2" customFormat="1">
      <c r="A206" s="37"/>
      <c r="B206" s="38"/>
      <c r="C206" s="39"/>
      <c r="D206" s="226" t="s">
        <v>134</v>
      </c>
      <c r="E206" s="39"/>
      <c r="F206" s="227" t="s">
        <v>279</v>
      </c>
      <c r="G206" s="39"/>
      <c r="H206" s="39"/>
      <c r="I206" s="228"/>
      <c r="J206" s="39"/>
      <c r="K206" s="39"/>
      <c r="L206" s="43"/>
      <c r="M206" s="229"/>
      <c r="N206" s="230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134</v>
      </c>
      <c r="AU206" s="16" t="s">
        <v>84</v>
      </c>
    </row>
    <row r="207" s="2" customFormat="1" ht="16.5" customHeight="1">
      <c r="A207" s="37"/>
      <c r="B207" s="38"/>
      <c r="C207" s="213" t="s">
        <v>280</v>
      </c>
      <c r="D207" s="213" t="s">
        <v>127</v>
      </c>
      <c r="E207" s="214" t="s">
        <v>281</v>
      </c>
      <c r="F207" s="215" t="s">
        <v>282</v>
      </c>
      <c r="G207" s="216" t="s">
        <v>283</v>
      </c>
      <c r="H207" s="217">
        <v>552</v>
      </c>
      <c r="I207" s="218"/>
      <c r="J207" s="219">
        <f>ROUND(I207*H207,2)</f>
        <v>0</v>
      </c>
      <c r="K207" s="215" t="s">
        <v>131</v>
      </c>
      <c r="L207" s="43"/>
      <c r="M207" s="220" t="s">
        <v>1</v>
      </c>
      <c r="N207" s="221" t="s">
        <v>39</v>
      </c>
      <c r="O207" s="90"/>
      <c r="P207" s="222">
        <f>O207*H207</f>
        <v>0</v>
      </c>
      <c r="Q207" s="222">
        <v>0.0023400000000000001</v>
      </c>
      <c r="R207" s="222">
        <f>Q207*H207</f>
        <v>1.2916799999999999</v>
      </c>
      <c r="S207" s="222">
        <v>0</v>
      </c>
      <c r="T207" s="22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4" t="s">
        <v>132</v>
      </c>
      <c r="AT207" s="224" t="s">
        <v>127</v>
      </c>
      <c r="AU207" s="224" t="s">
        <v>84</v>
      </c>
      <c r="AY207" s="16" t="s">
        <v>124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6" t="s">
        <v>82</v>
      </c>
      <c r="BK207" s="225">
        <f>ROUND(I207*H207,2)</f>
        <v>0</v>
      </c>
      <c r="BL207" s="16" t="s">
        <v>132</v>
      </c>
      <c r="BM207" s="224" t="s">
        <v>284</v>
      </c>
    </row>
    <row r="208" s="2" customFormat="1">
      <c r="A208" s="37"/>
      <c r="B208" s="38"/>
      <c r="C208" s="39"/>
      <c r="D208" s="226" t="s">
        <v>134</v>
      </c>
      <c r="E208" s="39"/>
      <c r="F208" s="227" t="s">
        <v>285</v>
      </c>
      <c r="G208" s="39"/>
      <c r="H208" s="39"/>
      <c r="I208" s="228"/>
      <c r="J208" s="39"/>
      <c r="K208" s="39"/>
      <c r="L208" s="43"/>
      <c r="M208" s="229"/>
      <c r="N208" s="230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134</v>
      </c>
      <c r="AU208" s="16" t="s">
        <v>84</v>
      </c>
    </row>
    <row r="209" s="2" customFormat="1" ht="16.5" customHeight="1">
      <c r="A209" s="37"/>
      <c r="B209" s="38"/>
      <c r="C209" s="231" t="s">
        <v>286</v>
      </c>
      <c r="D209" s="231" t="s">
        <v>158</v>
      </c>
      <c r="E209" s="232" t="s">
        <v>287</v>
      </c>
      <c r="F209" s="233" t="s">
        <v>288</v>
      </c>
      <c r="G209" s="234" t="s">
        <v>283</v>
      </c>
      <c r="H209" s="235">
        <v>552</v>
      </c>
      <c r="I209" s="236"/>
      <c r="J209" s="237">
        <f>ROUND(I209*H209,2)</f>
        <v>0</v>
      </c>
      <c r="K209" s="233" t="s">
        <v>131</v>
      </c>
      <c r="L209" s="238"/>
      <c r="M209" s="239" t="s">
        <v>1</v>
      </c>
      <c r="N209" s="240" t="s">
        <v>39</v>
      </c>
      <c r="O209" s="90"/>
      <c r="P209" s="222">
        <f>O209*H209</f>
        <v>0</v>
      </c>
      <c r="Q209" s="222">
        <v>0.00016000000000000001</v>
      </c>
      <c r="R209" s="222">
        <f>Q209*H209</f>
        <v>0.08832000000000001</v>
      </c>
      <c r="S209" s="222">
        <v>0</v>
      </c>
      <c r="T209" s="22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161</v>
      </c>
      <c r="AT209" s="224" t="s">
        <v>158</v>
      </c>
      <c r="AU209" s="224" t="s">
        <v>84</v>
      </c>
      <c r="AY209" s="16" t="s">
        <v>124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82</v>
      </c>
      <c r="BK209" s="225">
        <f>ROUND(I209*H209,2)</f>
        <v>0</v>
      </c>
      <c r="BL209" s="16" t="s">
        <v>132</v>
      </c>
      <c r="BM209" s="224" t="s">
        <v>289</v>
      </c>
    </row>
    <row r="210" s="2" customFormat="1">
      <c r="A210" s="37"/>
      <c r="B210" s="38"/>
      <c r="C210" s="39"/>
      <c r="D210" s="226" t="s">
        <v>134</v>
      </c>
      <c r="E210" s="39"/>
      <c r="F210" s="227" t="s">
        <v>288</v>
      </c>
      <c r="G210" s="39"/>
      <c r="H210" s="39"/>
      <c r="I210" s="228"/>
      <c r="J210" s="39"/>
      <c r="K210" s="39"/>
      <c r="L210" s="43"/>
      <c r="M210" s="229"/>
      <c r="N210" s="23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84</v>
      </c>
    </row>
    <row r="211" s="2" customFormat="1" ht="24.15" customHeight="1">
      <c r="A211" s="37"/>
      <c r="B211" s="38"/>
      <c r="C211" s="213" t="s">
        <v>290</v>
      </c>
      <c r="D211" s="213" t="s">
        <v>127</v>
      </c>
      <c r="E211" s="214" t="s">
        <v>291</v>
      </c>
      <c r="F211" s="215" t="s">
        <v>292</v>
      </c>
      <c r="G211" s="216" t="s">
        <v>130</v>
      </c>
      <c r="H211" s="217">
        <v>2.6349999999999998</v>
      </c>
      <c r="I211" s="218"/>
      <c r="J211" s="219">
        <f>ROUND(I211*H211,2)</f>
        <v>0</v>
      </c>
      <c r="K211" s="215" t="s">
        <v>131</v>
      </c>
      <c r="L211" s="43"/>
      <c r="M211" s="220" t="s">
        <v>1</v>
      </c>
      <c r="N211" s="221" t="s">
        <v>39</v>
      </c>
      <c r="O211" s="90"/>
      <c r="P211" s="222">
        <f>O211*H211</f>
        <v>0</v>
      </c>
      <c r="Q211" s="222">
        <v>0</v>
      </c>
      <c r="R211" s="222">
        <f>Q211*H211</f>
        <v>0</v>
      </c>
      <c r="S211" s="222">
        <v>1.8</v>
      </c>
      <c r="T211" s="223">
        <f>S211*H211</f>
        <v>4.7429999999999994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4" t="s">
        <v>132</v>
      </c>
      <c r="AT211" s="224" t="s">
        <v>127</v>
      </c>
      <c r="AU211" s="224" t="s">
        <v>84</v>
      </c>
      <c r="AY211" s="16" t="s">
        <v>124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82</v>
      </c>
      <c r="BK211" s="225">
        <f>ROUND(I211*H211,2)</f>
        <v>0</v>
      </c>
      <c r="BL211" s="16" t="s">
        <v>132</v>
      </c>
      <c r="BM211" s="224" t="s">
        <v>293</v>
      </c>
    </row>
    <row r="212" s="2" customFormat="1">
      <c r="A212" s="37"/>
      <c r="B212" s="38"/>
      <c r="C212" s="39"/>
      <c r="D212" s="226" t="s">
        <v>134</v>
      </c>
      <c r="E212" s="39"/>
      <c r="F212" s="227" t="s">
        <v>294</v>
      </c>
      <c r="G212" s="39"/>
      <c r="H212" s="39"/>
      <c r="I212" s="228"/>
      <c r="J212" s="39"/>
      <c r="K212" s="39"/>
      <c r="L212" s="43"/>
      <c r="M212" s="229"/>
      <c r="N212" s="23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134</v>
      </c>
      <c r="AU212" s="16" t="s">
        <v>84</v>
      </c>
    </row>
    <row r="213" s="2" customFormat="1" ht="24.15" customHeight="1">
      <c r="A213" s="37"/>
      <c r="B213" s="38"/>
      <c r="C213" s="213" t="s">
        <v>295</v>
      </c>
      <c r="D213" s="213" t="s">
        <v>127</v>
      </c>
      <c r="E213" s="214" t="s">
        <v>296</v>
      </c>
      <c r="F213" s="215" t="s">
        <v>297</v>
      </c>
      <c r="G213" s="216" t="s">
        <v>143</v>
      </c>
      <c r="H213" s="217">
        <v>886.01999999999998</v>
      </c>
      <c r="I213" s="218"/>
      <c r="J213" s="219">
        <f>ROUND(I213*H213,2)</f>
        <v>0</v>
      </c>
      <c r="K213" s="215" t="s">
        <v>131</v>
      </c>
      <c r="L213" s="43"/>
      <c r="M213" s="220" t="s">
        <v>1</v>
      </c>
      <c r="N213" s="221" t="s">
        <v>39</v>
      </c>
      <c r="O213" s="90"/>
      <c r="P213" s="222">
        <f>O213*H213</f>
        <v>0</v>
      </c>
      <c r="Q213" s="222">
        <v>0</v>
      </c>
      <c r="R213" s="222">
        <f>Q213*H213</f>
        <v>0</v>
      </c>
      <c r="S213" s="222">
        <v>0.060999999999999999</v>
      </c>
      <c r="T213" s="223">
        <f>S213*H213</f>
        <v>54.047219999999996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4" t="s">
        <v>132</v>
      </c>
      <c r="AT213" s="224" t="s">
        <v>127</v>
      </c>
      <c r="AU213" s="224" t="s">
        <v>84</v>
      </c>
      <c r="AY213" s="16" t="s">
        <v>124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6" t="s">
        <v>82</v>
      </c>
      <c r="BK213" s="225">
        <f>ROUND(I213*H213,2)</f>
        <v>0</v>
      </c>
      <c r="BL213" s="16" t="s">
        <v>132</v>
      </c>
      <c r="BM213" s="224" t="s">
        <v>298</v>
      </c>
    </row>
    <row r="214" s="2" customFormat="1">
      <c r="A214" s="37"/>
      <c r="B214" s="38"/>
      <c r="C214" s="39"/>
      <c r="D214" s="226" t="s">
        <v>134</v>
      </c>
      <c r="E214" s="39"/>
      <c r="F214" s="227" t="s">
        <v>299</v>
      </c>
      <c r="G214" s="39"/>
      <c r="H214" s="39"/>
      <c r="I214" s="228"/>
      <c r="J214" s="39"/>
      <c r="K214" s="39"/>
      <c r="L214" s="43"/>
      <c r="M214" s="229"/>
      <c r="N214" s="23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84</v>
      </c>
    </row>
    <row r="215" s="2" customFormat="1" ht="21.75" customHeight="1">
      <c r="A215" s="37"/>
      <c r="B215" s="38"/>
      <c r="C215" s="213" t="s">
        <v>300</v>
      </c>
      <c r="D215" s="213" t="s">
        <v>127</v>
      </c>
      <c r="E215" s="214" t="s">
        <v>301</v>
      </c>
      <c r="F215" s="215" t="s">
        <v>302</v>
      </c>
      <c r="G215" s="216" t="s">
        <v>143</v>
      </c>
      <c r="H215" s="217">
        <v>71.879999999999995</v>
      </c>
      <c r="I215" s="218"/>
      <c r="J215" s="219">
        <f>ROUND(I215*H215,2)</f>
        <v>0</v>
      </c>
      <c r="K215" s="215" t="s">
        <v>131</v>
      </c>
      <c r="L215" s="43"/>
      <c r="M215" s="220" t="s">
        <v>1</v>
      </c>
      <c r="N215" s="221" t="s">
        <v>39</v>
      </c>
      <c r="O215" s="90"/>
      <c r="P215" s="222">
        <f>O215*H215</f>
        <v>0</v>
      </c>
      <c r="Q215" s="222">
        <v>0</v>
      </c>
      <c r="R215" s="222">
        <f>Q215*H215</f>
        <v>0</v>
      </c>
      <c r="S215" s="222">
        <v>0.063</v>
      </c>
      <c r="T215" s="223">
        <f>S215*H215</f>
        <v>4.5284399999999998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132</v>
      </c>
      <c r="AT215" s="224" t="s">
        <v>127</v>
      </c>
      <c r="AU215" s="224" t="s">
        <v>84</v>
      </c>
      <c r="AY215" s="16" t="s">
        <v>124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82</v>
      </c>
      <c r="BK215" s="225">
        <f>ROUND(I215*H215,2)</f>
        <v>0</v>
      </c>
      <c r="BL215" s="16" t="s">
        <v>132</v>
      </c>
      <c r="BM215" s="224" t="s">
        <v>303</v>
      </c>
    </row>
    <row r="216" s="2" customFormat="1">
      <c r="A216" s="37"/>
      <c r="B216" s="38"/>
      <c r="C216" s="39"/>
      <c r="D216" s="226" t="s">
        <v>134</v>
      </c>
      <c r="E216" s="39"/>
      <c r="F216" s="227" t="s">
        <v>304</v>
      </c>
      <c r="G216" s="39"/>
      <c r="H216" s="39"/>
      <c r="I216" s="228"/>
      <c r="J216" s="39"/>
      <c r="K216" s="39"/>
      <c r="L216" s="43"/>
      <c r="M216" s="229"/>
      <c r="N216" s="23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84</v>
      </c>
    </row>
    <row r="217" s="2" customFormat="1" ht="16.5" customHeight="1">
      <c r="A217" s="37"/>
      <c r="B217" s="38"/>
      <c r="C217" s="213" t="s">
        <v>305</v>
      </c>
      <c r="D217" s="213" t="s">
        <v>127</v>
      </c>
      <c r="E217" s="214" t="s">
        <v>306</v>
      </c>
      <c r="F217" s="215" t="s">
        <v>307</v>
      </c>
      <c r="G217" s="216" t="s">
        <v>143</v>
      </c>
      <c r="H217" s="217">
        <v>37.409999999999997</v>
      </c>
      <c r="I217" s="218"/>
      <c r="J217" s="219">
        <f>ROUND(I217*H217,2)</f>
        <v>0</v>
      </c>
      <c r="K217" s="215" t="s">
        <v>131</v>
      </c>
      <c r="L217" s="43"/>
      <c r="M217" s="220" t="s">
        <v>1</v>
      </c>
      <c r="N217" s="221" t="s">
        <v>39</v>
      </c>
      <c r="O217" s="90"/>
      <c r="P217" s="222">
        <f>O217*H217</f>
        <v>0</v>
      </c>
      <c r="Q217" s="222">
        <v>0</v>
      </c>
      <c r="R217" s="222">
        <f>Q217*H217</f>
        <v>0</v>
      </c>
      <c r="S217" s="222">
        <v>0.059999999999999998</v>
      </c>
      <c r="T217" s="223">
        <f>S217*H217</f>
        <v>2.2445999999999997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4" t="s">
        <v>132</v>
      </c>
      <c r="AT217" s="224" t="s">
        <v>127</v>
      </c>
      <c r="AU217" s="224" t="s">
        <v>84</v>
      </c>
      <c r="AY217" s="16" t="s">
        <v>124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82</v>
      </c>
      <c r="BK217" s="225">
        <f>ROUND(I217*H217,2)</f>
        <v>0</v>
      </c>
      <c r="BL217" s="16" t="s">
        <v>132</v>
      </c>
      <c r="BM217" s="224" t="s">
        <v>308</v>
      </c>
    </row>
    <row r="218" s="2" customFormat="1">
      <c r="A218" s="37"/>
      <c r="B218" s="38"/>
      <c r="C218" s="39"/>
      <c r="D218" s="226" t="s">
        <v>134</v>
      </c>
      <c r="E218" s="39"/>
      <c r="F218" s="227" t="s">
        <v>309</v>
      </c>
      <c r="G218" s="39"/>
      <c r="H218" s="39"/>
      <c r="I218" s="228"/>
      <c r="J218" s="39"/>
      <c r="K218" s="39"/>
      <c r="L218" s="43"/>
      <c r="M218" s="229"/>
      <c r="N218" s="23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134</v>
      </c>
      <c r="AU218" s="16" t="s">
        <v>84</v>
      </c>
    </row>
    <row r="219" s="12" customFormat="1" ht="22.8" customHeight="1">
      <c r="A219" s="12"/>
      <c r="B219" s="197"/>
      <c r="C219" s="198"/>
      <c r="D219" s="199" t="s">
        <v>73</v>
      </c>
      <c r="E219" s="211" t="s">
        <v>310</v>
      </c>
      <c r="F219" s="211" t="s">
        <v>311</v>
      </c>
      <c r="G219" s="198"/>
      <c r="H219" s="198"/>
      <c r="I219" s="201"/>
      <c r="J219" s="212">
        <f>BK219</f>
        <v>0</v>
      </c>
      <c r="K219" s="198"/>
      <c r="L219" s="203"/>
      <c r="M219" s="204"/>
      <c r="N219" s="205"/>
      <c r="O219" s="205"/>
      <c r="P219" s="206">
        <f>SUM(P220:P228)</f>
        <v>0</v>
      </c>
      <c r="Q219" s="205"/>
      <c r="R219" s="206">
        <f>SUM(R220:R228)</f>
        <v>0</v>
      </c>
      <c r="S219" s="205"/>
      <c r="T219" s="207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8" t="s">
        <v>82</v>
      </c>
      <c r="AT219" s="209" t="s">
        <v>73</v>
      </c>
      <c r="AU219" s="209" t="s">
        <v>82</v>
      </c>
      <c r="AY219" s="208" t="s">
        <v>124</v>
      </c>
      <c r="BK219" s="210">
        <f>SUM(BK220:BK228)</f>
        <v>0</v>
      </c>
    </row>
    <row r="220" s="2" customFormat="1" ht="33" customHeight="1">
      <c r="A220" s="37"/>
      <c r="B220" s="38"/>
      <c r="C220" s="213" t="s">
        <v>312</v>
      </c>
      <c r="D220" s="213" t="s">
        <v>127</v>
      </c>
      <c r="E220" s="214" t="s">
        <v>313</v>
      </c>
      <c r="F220" s="215" t="s">
        <v>314</v>
      </c>
      <c r="G220" s="216" t="s">
        <v>138</v>
      </c>
      <c r="H220" s="217">
        <v>100.809</v>
      </c>
      <c r="I220" s="218"/>
      <c r="J220" s="219">
        <f>ROUND(I220*H220,2)</f>
        <v>0</v>
      </c>
      <c r="K220" s="215" t="s">
        <v>131</v>
      </c>
      <c r="L220" s="43"/>
      <c r="M220" s="220" t="s">
        <v>1</v>
      </c>
      <c r="N220" s="221" t="s">
        <v>39</v>
      </c>
      <c r="O220" s="90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4" t="s">
        <v>132</v>
      </c>
      <c r="AT220" s="224" t="s">
        <v>127</v>
      </c>
      <c r="AU220" s="224" t="s">
        <v>84</v>
      </c>
      <c r="AY220" s="16" t="s">
        <v>124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6" t="s">
        <v>82</v>
      </c>
      <c r="BK220" s="225">
        <f>ROUND(I220*H220,2)</f>
        <v>0</v>
      </c>
      <c r="BL220" s="16" t="s">
        <v>132</v>
      </c>
      <c r="BM220" s="224" t="s">
        <v>315</v>
      </c>
    </row>
    <row r="221" s="2" customFormat="1">
      <c r="A221" s="37"/>
      <c r="B221" s="38"/>
      <c r="C221" s="39"/>
      <c r="D221" s="226" t="s">
        <v>134</v>
      </c>
      <c r="E221" s="39"/>
      <c r="F221" s="227" t="s">
        <v>316</v>
      </c>
      <c r="G221" s="39"/>
      <c r="H221" s="39"/>
      <c r="I221" s="228"/>
      <c r="J221" s="39"/>
      <c r="K221" s="39"/>
      <c r="L221" s="43"/>
      <c r="M221" s="229"/>
      <c r="N221" s="23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84</v>
      </c>
    </row>
    <row r="222" s="2" customFormat="1" ht="24.15" customHeight="1">
      <c r="A222" s="37"/>
      <c r="B222" s="38"/>
      <c r="C222" s="213" t="s">
        <v>317</v>
      </c>
      <c r="D222" s="213" t="s">
        <v>127</v>
      </c>
      <c r="E222" s="214" t="s">
        <v>318</v>
      </c>
      <c r="F222" s="215" t="s">
        <v>319</v>
      </c>
      <c r="G222" s="216" t="s">
        <v>138</v>
      </c>
      <c r="H222" s="217">
        <v>100.809</v>
      </c>
      <c r="I222" s="218"/>
      <c r="J222" s="219">
        <f>ROUND(I222*H222,2)</f>
        <v>0</v>
      </c>
      <c r="K222" s="215" t="s">
        <v>131</v>
      </c>
      <c r="L222" s="43"/>
      <c r="M222" s="220" t="s">
        <v>1</v>
      </c>
      <c r="N222" s="221" t="s">
        <v>39</v>
      </c>
      <c r="O222" s="90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4" t="s">
        <v>132</v>
      </c>
      <c r="AT222" s="224" t="s">
        <v>127</v>
      </c>
      <c r="AU222" s="224" t="s">
        <v>84</v>
      </c>
      <c r="AY222" s="16" t="s">
        <v>124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6" t="s">
        <v>82</v>
      </c>
      <c r="BK222" s="225">
        <f>ROUND(I222*H222,2)</f>
        <v>0</v>
      </c>
      <c r="BL222" s="16" t="s">
        <v>132</v>
      </c>
      <c r="BM222" s="224" t="s">
        <v>320</v>
      </c>
    </row>
    <row r="223" s="2" customFormat="1">
      <c r="A223" s="37"/>
      <c r="B223" s="38"/>
      <c r="C223" s="39"/>
      <c r="D223" s="226" t="s">
        <v>134</v>
      </c>
      <c r="E223" s="39"/>
      <c r="F223" s="227" t="s">
        <v>321</v>
      </c>
      <c r="G223" s="39"/>
      <c r="H223" s="39"/>
      <c r="I223" s="228"/>
      <c r="J223" s="39"/>
      <c r="K223" s="39"/>
      <c r="L223" s="43"/>
      <c r="M223" s="229"/>
      <c r="N223" s="230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134</v>
      </c>
      <c r="AU223" s="16" t="s">
        <v>84</v>
      </c>
    </row>
    <row r="224" s="2" customFormat="1" ht="24.15" customHeight="1">
      <c r="A224" s="37"/>
      <c r="B224" s="38"/>
      <c r="C224" s="213" t="s">
        <v>322</v>
      </c>
      <c r="D224" s="213" t="s">
        <v>127</v>
      </c>
      <c r="E224" s="214" t="s">
        <v>323</v>
      </c>
      <c r="F224" s="215" t="s">
        <v>324</v>
      </c>
      <c r="G224" s="216" t="s">
        <v>138</v>
      </c>
      <c r="H224" s="217">
        <v>1512.135</v>
      </c>
      <c r="I224" s="218"/>
      <c r="J224" s="219">
        <f>ROUND(I224*H224,2)</f>
        <v>0</v>
      </c>
      <c r="K224" s="215" t="s">
        <v>131</v>
      </c>
      <c r="L224" s="43"/>
      <c r="M224" s="220" t="s">
        <v>1</v>
      </c>
      <c r="N224" s="221" t="s">
        <v>39</v>
      </c>
      <c r="O224" s="90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4" t="s">
        <v>132</v>
      </c>
      <c r="AT224" s="224" t="s">
        <v>127</v>
      </c>
      <c r="AU224" s="224" t="s">
        <v>84</v>
      </c>
      <c r="AY224" s="16" t="s">
        <v>124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82</v>
      </c>
      <c r="BK224" s="225">
        <f>ROUND(I224*H224,2)</f>
        <v>0</v>
      </c>
      <c r="BL224" s="16" t="s">
        <v>132</v>
      </c>
      <c r="BM224" s="224" t="s">
        <v>325</v>
      </c>
    </row>
    <row r="225" s="2" customFormat="1">
      <c r="A225" s="37"/>
      <c r="B225" s="38"/>
      <c r="C225" s="39"/>
      <c r="D225" s="226" t="s">
        <v>134</v>
      </c>
      <c r="E225" s="39"/>
      <c r="F225" s="227" t="s">
        <v>326</v>
      </c>
      <c r="G225" s="39"/>
      <c r="H225" s="39"/>
      <c r="I225" s="228"/>
      <c r="J225" s="39"/>
      <c r="K225" s="39"/>
      <c r="L225" s="43"/>
      <c r="M225" s="229"/>
      <c r="N225" s="230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134</v>
      </c>
      <c r="AU225" s="16" t="s">
        <v>84</v>
      </c>
    </row>
    <row r="226" s="13" customFormat="1">
      <c r="A226" s="13"/>
      <c r="B226" s="241"/>
      <c r="C226" s="242"/>
      <c r="D226" s="226" t="s">
        <v>164</v>
      </c>
      <c r="E226" s="242"/>
      <c r="F226" s="243" t="s">
        <v>327</v>
      </c>
      <c r="G226" s="242"/>
      <c r="H226" s="244">
        <v>1512.135</v>
      </c>
      <c r="I226" s="245"/>
      <c r="J226" s="242"/>
      <c r="K226" s="242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164</v>
      </c>
      <c r="AU226" s="250" t="s">
        <v>84</v>
      </c>
      <c r="AV226" s="13" t="s">
        <v>84</v>
      </c>
      <c r="AW226" s="13" t="s">
        <v>4</v>
      </c>
      <c r="AX226" s="13" t="s">
        <v>82</v>
      </c>
      <c r="AY226" s="250" t="s">
        <v>124</v>
      </c>
    </row>
    <row r="227" s="2" customFormat="1" ht="33" customHeight="1">
      <c r="A227" s="37"/>
      <c r="B227" s="38"/>
      <c r="C227" s="213" t="s">
        <v>328</v>
      </c>
      <c r="D227" s="213" t="s">
        <v>127</v>
      </c>
      <c r="E227" s="214" t="s">
        <v>329</v>
      </c>
      <c r="F227" s="215" t="s">
        <v>330</v>
      </c>
      <c r="G227" s="216" t="s">
        <v>138</v>
      </c>
      <c r="H227" s="217">
        <v>65.563000000000002</v>
      </c>
      <c r="I227" s="218"/>
      <c r="J227" s="219">
        <f>ROUND(I227*H227,2)</f>
        <v>0</v>
      </c>
      <c r="K227" s="215" t="s">
        <v>131</v>
      </c>
      <c r="L227" s="43"/>
      <c r="M227" s="220" t="s">
        <v>1</v>
      </c>
      <c r="N227" s="221" t="s">
        <v>39</v>
      </c>
      <c r="O227" s="90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4" t="s">
        <v>132</v>
      </c>
      <c r="AT227" s="224" t="s">
        <v>127</v>
      </c>
      <c r="AU227" s="224" t="s">
        <v>84</v>
      </c>
      <c r="AY227" s="16" t="s">
        <v>124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6" t="s">
        <v>82</v>
      </c>
      <c r="BK227" s="225">
        <f>ROUND(I227*H227,2)</f>
        <v>0</v>
      </c>
      <c r="BL227" s="16" t="s">
        <v>132</v>
      </c>
      <c r="BM227" s="224" t="s">
        <v>331</v>
      </c>
    </row>
    <row r="228" s="2" customFormat="1">
      <c r="A228" s="37"/>
      <c r="B228" s="38"/>
      <c r="C228" s="39"/>
      <c r="D228" s="226" t="s">
        <v>134</v>
      </c>
      <c r="E228" s="39"/>
      <c r="F228" s="227" t="s">
        <v>332</v>
      </c>
      <c r="G228" s="39"/>
      <c r="H228" s="39"/>
      <c r="I228" s="228"/>
      <c r="J228" s="39"/>
      <c r="K228" s="39"/>
      <c r="L228" s="43"/>
      <c r="M228" s="229"/>
      <c r="N228" s="230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134</v>
      </c>
      <c r="AU228" s="16" t="s">
        <v>84</v>
      </c>
    </row>
    <row r="229" s="12" customFormat="1" ht="22.8" customHeight="1">
      <c r="A229" s="12"/>
      <c r="B229" s="197"/>
      <c r="C229" s="198"/>
      <c r="D229" s="199" t="s">
        <v>73</v>
      </c>
      <c r="E229" s="211" t="s">
        <v>333</v>
      </c>
      <c r="F229" s="211" t="s">
        <v>334</v>
      </c>
      <c r="G229" s="198"/>
      <c r="H229" s="198"/>
      <c r="I229" s="201"/>
      <c r="J229" s="212">
        <f>BK229</f>
        <v>0</v>
      </c>
      <c r="K229" s="198"/>
      <c r="L229" s="203"/>
      <c r="M229" s="204"/>
      <c r="N229" s="205"/>
      <c r="O229" s="205"/>
      <c r="P229" s="206">
        <f>SUM(P230:P231)</f>
        <v>0</v>
      </c>
      <c r="Q229" s="205"/>
      <c r="R229" s="206">
        <f>SUM(R230:R231)</f>
        <v>0</v>
      </c>
      <c r="S229" s="205"/>
      <c r="T229" s="207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82</v>
      </c>
      <c r="AT229" s="209" t="s">
        <v>73</v>
      </c>
      <c r="AU229" s="209" t="s">
        <v>82</v>
      </c>
      <c r="AY229" s="208" t="s">
        <v>124</v>
      </c>
      <c r="BK229" s="210">
        <f>SUM(BK230:BK231)</f>
        <v>0</v>
      </c>
    </row>
    <row r="230" s="2" customFormat="1" ht="16.5" customHeight="1">
      <c r="A230" s="37"/>
      <c r="B230" s="38"/>
      <c r="C230" s="213" t="s">
        <v>335</v>
      </c>
      <c r="D230" s="213" t="s">
        <v>127</v>
      </c>
      <c r="E230" s="214" t="s">
        <v>336</v>
      </c>
      <c r="F230" s="215" t="s">
        <v>337</v>
      </c>
      <c r="G230" s="216" t="s">
        <v>138</v>
      </c>
      <c r="H230" s="217">
        <v>113.55500000000001</v>
      </c>
      <c r="I230" s="218"/>
      <c r="J230" s="219">
        <f>ROUND(I230*H230,2)</f>
        <v>0</v>
      </c>
      <c r="K230" s="215" t="s">
        <v>131</v>
      </c>
      <c r="L230" s="43"/>
      <c r="M230" s="220" t="s">
        <v>1</v>
      </c>
      <c r="N230" s="221" t="s">
        <v>39</v>
      </c>
      <c r="O230" s="90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132</v>
      </c>
      <c r="AT230" s="224" t="s">
        <v>127</v>
      </c>
      <c r="AU230" s="224" t="s">
        <v>84</v>
      </c>
      <c r="AY230" s="16" t="s">
        <v>124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82</v>
      </c>
      <c r="BK230" s="225">
        <f>ROUND(I230*H230,2)</f>
        <v>0</v>
      </c>
      <c r="BL230" s="16" t="s">
        <v>132</v>
      </c>
      <c r="BM230" s="224" t="s">
        <v>338</v>
      </c>
    </row>
    <row r="231" s="2" customFormat="1">
      <c r="A231" s="37"/>
      <c r="B231" s="38"/>
      <c r="C231" s="39"/>
      <c r="D231" s="226" t="s">
        <v>134</v>
      </c>
      <c r="E231" s="39"/>
      <c r="F231" s="227" t="s">
        <v>339</v>
      </c>
      <c r="G231" s="39"/>
      <c r="H231" s="39"/>
      <c r="I231" s="228"/>
      <c r="J231" s="39"/>
      <c r="K231" s="39"/>
      <c r="L231" s="43"/>
      <c r="M231" s="229"/>
      <c r="N231" s="23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134</v>
      </c>
      <c r="AU231" s="16" t="s">
        <v>84</v>
      </c>
    </row>
    <row r="232" s="12" customFormat="1" ht="25.92" customHeight="1">
      <c r="A232" s="12"/>
      <c r="B232" s="197"/>
      <c r="C232" s="198"/>
      <c r="D232" s="199" t="s">
        <v>73</v>
      </c>
      <c r="E232" s="200" t="s">
        <v>340</v>
      </c>
      <c r="F232" s="200" t="s">
        <v>341</v>
      </c>
      <c r="G232" s="198"/>
      <c r="H232" s="198"/>
      <c r="I232" s="201"/>
      <c r="J232" s="202">
        <f>BK232</f>
        <v>0</v>
      </c>
      <c r="K232" s="198"/>
      <c r="L232" s="203"/>
      <c r="M232" s="204"/>
      <c r="N232" s="205"/>
      <c r="O232" s="205"/>
      <c r="P232" s="206">
        <f>P233+P247+P259+P266+P285+P308+P342</f>
        <v>0</v>
      </c>
      <c r="Q232" s="205"/>
      <c r="R232" s="206">
        <f>R233+R247+R259+R266+R285+R308+R342</f>
        <v>40.814172030000002</v>
      </c>
      <c r="S232" s="205"/>
      <c r="T232" s="207">
        <f>T233+T247+T259+T266+T285+T308+T342</f>
        <v>35.24577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84</v>
      </c>
      <c r="AT232" s="209" t="s">
        <v>73</v>
      </c>
      <c r="AU232" s="209" t="s">
        <v>74</v>
      </c>
      <c r="AY232" s="208" t="s">
        <v>124</v>
      </c>
      <c r="BK232" s="210">
        <f>BK233+BK247+BK259+BK266+BK285+BK308+BK342</f>
        <v>0</v>
      </c>
    </row>
    <row r="233" s="12" customFormat="1" ht="22.8" customHeight="1">
      <c r="A233" s="12"/>
      <c r="B233" s="197"/>
      <c r="C233" s="198"/>
      <c r="D233" s="199" t="s">
        <v>73</v>
      </c>
      <c r="E233" s="211" t="s">
        <v>342</v>
      </c>
      <c r="F233" s="211" t="s">
        <v>343</v>
      </c>
      <c r="G233" s="198"/>
      <c r="H233" s="198"/>
      <c r="I233" s="201"/>
      <c r="J233" s="212">
        <f>BK233</f>
        <v>0</v>
      </c>
      <c r="K233" s="198"/>
      <c r="L233" s="203"/>
      <c r="M233" s="204"/>
      <c r="N233" s="205"/>
      <c r="O233" s="205"/>
      <c r="P233" s="206">
        <f>SUM(P234:P246)</f>
        <v>0</v>
      </c>
      <c r="Q233" s="205"/>
      <c r="R233" s="206">
        <f>SUM(R234:R246)</f>
        <v>2.94043638</v>
      </c>
      <c r="S233" s="205"/>
      <c r="T233" s="207">
        <f>SUM(T234:T246)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8" t="s">
        <v>84</v>
      </c>
      <c r="AT233" s="209" t="s">
        <v>73</v>
      </c>
      <c r="AU233" s="209" t="s">
        <v>82</v>
      </c>
      <c r="AY233" s="208" t="s">
        <v>124</v>
      </c>
      <c r="BK233" s="210">
        <f>SUM(BK234:BK246)</f>
        <v>0</v>
      </c>
    </row>
    <row r="234" s="2" customFormat="1" ht="37.8" customHeight="1">
      <c r="A234" s="37"/>
      <c r="B234" s="38"/>
      <c r="C234" s="213" t="s">
        <v>344</v>
      </c>
      <c r="D234" s="213" t="s">
        <v>127</v>
      </c>
      <c r="E234" s="214" t="s">
        <v>345</v>
      </c>
      <c r="F234" s="215" t="s">
        <v>346</v>
      </c>
      <c r="G234" s="216" t="s">
        <v>143</v>
      </c>
      <c r="H234" s="217">
        <v>7.8540000000000001</v>
      </c>
      <c r="I234" s="218"/>
      <c r="J234" s="219">
        <f>ROUND(I234*H234,2)</f>
        <v>0</v>
      </c>
      <c r="K234" s="215" t="s">
        <v>131</v>
      </c>
      <c r="L234" s="43"/>
      <c r="M234" s="220" t="s">
        <v>1</v>
      </c>
      <c r="N234" s="221" t="s">
        <v>39</v>
      </c>
      <c r="O234" s="90"/>
      <c r="P234" s="222">
        <f>O234*H234</f>
        <v>0</v>
      </c>
      <c r="Q234" s="222">
        <v>0.0060299999999999998</v>
      </c>
      <c r="R234" s="222">
        <f>Q234*H234</f>
        <v>0.047359619999999998</v>
      </c>
      <c r="S234" s="222">
        <v>0</v>
      </c>
      <c r="T234" s="22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4" t="s">
        <v>209</v>
      </c>
      <c r="AT234" s="224" t="s">
        <v>127</v>
      </c>
      <c r="AU234" s="224" t="s">
        <v>84</v>
      </c>
      <c r="AY234" s="16" t="s">
        <v>124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82</v>
      </c>
      <c r="BK234" s="225">
        <f>ROUND(I234*H234,2)</f>
        <v>0</v>
      </c>
      <c r="BL234" s="16" t="s">
        <v>209</v>
      </c>
      <c r="BM234" s="224" t="s">
        <v>347</v>
      </c>
    </row>
    <row r="235" s="2" customFormat="1">
      <c r="A235" s="37"/>
      <c r="B235" s="38"/>
      <c r="C235" s="39"/>
      <c r="D235" s="226" t="s">
        <v>134</v>
      </c>
      <c r="E235" s="39"/>
      <c r="F235" s="227" t="s">
        <v>348</v>
      </c>
      <c r="G235" s="39"/>
      <c r="H235" s="39"/>
      <c r="I235" s="228"/>
      <c r="J235" s="39"/>
      <c r="K235" s="39"/>
      <c r="L235" s="43"/>
      <c r="M235" s="229"/>
      <c r="N235" s="230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134</v>
      </c>
      <c r="AU235" s="16" t="s">
        <v>84</v>
      </c>
    </row>
    <row r="236" s="2" customFormat="1" ht="24.15" customHeight="1">
      <c r="A236" s="37"/>
      <c r="B236" s="38"/>
      <c r="C236" s="231" t="s">
        <v>349</v>
      </c>
      <c r="D236" s="231" t="s">
        <v>158</v>
      </c>
      <c r="E236" s="232" t="s">
        <v>350</v>
      </c>
      <c r="F236" s="233" t="s">
        <v>351</v>
      </c>
      <c r="G236" s="234" t="s">
        <v>143</v>
      </c>
      <c r="H236" s="235">
        <v>7.8540000000000001</v>
      </c>
      <c r="I236" s="236"/>
      <c r="J236" s="237">
        <f>ROUND(I236*H236,2)</f>
        <v>0</v>
      </c>
      <c r="K236" s="233" t="s">
        <v>131</v>
      </c>
      <c r="L236" s="238"/>
      <c r="M236" s="239" t="s">
        <v>1</v>
      </c>
      <c r="N236" s="240" t="s">
        <v>39</v>
      </c>
      <c r="O236" s="90"/>
      <c r="P236" s="222">
        <f>O236*H236</f>
        <v>0</v>
      </c>
      <c r="Q236" s="222">
        <v>0.021389999999999999</v>
      </c>
      <c r="R236" s="222">
        <f>Q236*H236</f>
        <v>0.16799706</v>
      </c>
      <c r="S236" s="222">
        <v>0</v>
      </c>
      <c r="T236" s="22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4" t="s">
        <v>295</v>
      </c>
      <c r="AT236" s="224" t="s">
        <v>158</v>
      </c>
      <c r="AU236" s="224" t="s">
        <v>84</v>
      </c>
      <c r="AY236" s="16" t="s">
        <v>124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82</v>
      </c>
      <c r="BK236" s="225">
        <f>ROUND(I236*H236,2)</f>
        <v>0</v>
      </c>
      <c r="BL236" s="16" t="s">
        <v>209</v>
      </c>
      <c r="BM236" s="224" t="s">
        <v>352</v>
      </c>
    </row>
    <row r="237" s="2" customFormat="1">
      <c r="A237" s="37"/>
      <c r="B237" s="38"/>
      <c r="C237" s="39"/>
      <c r="D237" s="226" t="s">
        <v>134</v>
      </c>
      <c r="E237" s="39"/>
      <c r="F237" s="227" t="s">
        <v>353</v>
      </c>
      <c r="G237" s="39"/>
      <c r="H237" s="39"/>
      <c r="I237" s="228"/>
      <c r="J237" s="39"/>
      <c r="K237" s="39"/>
      <c r="L237" s="43"/>
      <c r="M237" s="229"/>
      <c r="N237" s="23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134</v>
      </c>
      <c r="AU237" s="16" t="s">
        <v>84</v>
      </c>
    </row>
    <row r="238" s="13" customFormat="1">
      <c r="A238" s="13"/>
      <c r="B238" s="241"/>
      <c r="C238" s="242"/>
      <c r="D238" s="226" t="s">
        <v>164</v>
      </c>
      <c r="E238" s="242"/>
      <c r="F238" s="243" t="s">
        <v>354</v>
      </c>
      <c r="G238" s="242"/>
      <c r="H238" s="244">
        <v>7.8540000000000001</v>
      </c>
      <c r="I238" s="245"/>
      <c r="J238" s="242"/>
      <c r="K238" s="242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164</v>
      </c>
      <c r="AU238" s="250" t="s">
        <v>84</v>
      </c>
      <c r="AV238" s="13" t="s">
        <v>84</v>
      </c>
      <c r="AW238" s="13" t="s">
        <v>4</v>
      </c>
      <c r="AX238" s="13" t="s">
        <v>82</v>
      </c>
      <c r="AY238" s="250" t="s">
        <v>124</v>
      </c>
    </row>
    <row r="239" s="2" customFormat="1" ht="24.15" customHeight="1">
      <c r="A239" s="37"/>
      <c r="B239" s="38"/>
      <c r="C239" s="231" t="s">
        <v>355</v>
      </c>
      <c r="D239" s="231" t="s">
        <v>158</v>
      </c>
      <c r="E239" s="232" t="s">
        <v>356</v>
      </c>
      <c r="F239" s="233" t="s">
        <v>357</v>
      </c>
      <c r="G239" s="234" t="s">
        <v>143</v>
      </c>
      <c r="H239" s="235">
        <v>8.8550000000000004</v>
      </c>
      <c r="I239" s="236"/>
      <c r="J239" s="237">
        <f>ROUND(I239*H239,2)</f>
        <v>0</v>
      </c>
      <c r="K239" s="233" t="s">
        <v>131</v>
      </c>
      <c r="L239" s="238"/>
      <c r="M239" s="239" t="s">
        <v>1</v>
      </c>
      <c r="N239" s="240" t="s">
        <v>39</v>
      </c>
      <c r="O239" s="90"/>
      <c r="P239" s="222">
        <f>O239*H239</f>
        <v>0</v>
      </c>
      <c r="Q239" s="222">
        <v>0.00013999999999999999</v>
      </c>
      <c r="R239" s="222">
        <f>Q239*H239</f>
        <v>0.0012397000000000001</v>
      </c>
      <c r="S239" s="222">
        <v>0</v>
      </c>
      <c r="T239" s="22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4" t="s">
        <v>295</v>
      </c>
      <c r="AT239" s="224" t="s">
        <v>158</v>
      </c>
      <c r="AU239" s="224" t="s">
        <v>84</v>
      </c>
      <c r="AY239" s="16" t="s">
        <v>124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6" t="s">
        <v>82</v>
      </c>
      <c r="BK239" s="225">
        <f>ROUND(I239*H239,2)</f>
        <v>0</v>
      </c>
      <c r="BL239" s="16" t="s">
        <v>209</v>
      </c>
      <c r="BM239" s="224" t="s">
        <v>358</v>
      </c>
    </row>
    <row r="240" s="2" customFormat="1">
      <c r="A240" s="37"/>
      <c r="B240" s="38"/>
      <c r="C240" s="39"/>
      <c r="D240" s="226" t="s">
        <v>134</v>
      </c>
      <c r="E240" s="39"/>
      <c r="F240" s="227" t="s">
        <v>357</v>
      </c>
      <c r="G240" s="39"/>
      <c r="H240" s="39"/>
      <c r="I240" s="228"/>
      <c r="J240" s="39"/>
      <c r="K240" s="39"/>
      <c r="L240" s="43"/>
      <c r="M240" s="229"/>
      <c r="N240" s="230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134</v>
      </c>
      <c r="AU240" s="16" t="s">
        <v>84</v>
      </c>
    </row>
    <row r="241" s="13" customFormat="1">
      <c r="A241" s="13"/>
      <c r="B241" s="241"/>
      <c r="C241" s="242"/>
      <c r="D241" s="226" t="s">
        <v>164</v>
      </c>
      <c r="E241" s="242"/>
      <c r="F241" s="243" t="s">
        <v>359</v>
      </c>
      <c r="G241" s="242"/>
      <c r="H241" s="244">
        <v>8.8550000000000004</v>
      </c>
      <c r="I241" s="245"/>
      <c r="J241" s="242"/>
      <c r="K241" s="242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164</v>
      </c>
      <c r="AU241" s="250" t="s">
        <v>84</v>
      </c>
      <c r="AV241" s="13" t="s">
        <v>84</v>
      </c>
      <c r="AW241" s="13" t="s">
        <v>4</v>
      </c>
      <c r="AX241" s="13" t="s">
        <v>82</v>
      </c>
      <c r="AY241" s="250" t="s">
        <v>124</v>
      </c>
    </row>
    <row r="242" s="2" customFormat="1" ht="33" customHeight="1">
      <c r="A242" s="37"/>
      <c r="B242" s="38"/>
      <c r="C242" s="213" t="s">
        <v>360</v>
      </c>
      <c r="D242" s="213" t="s">
        <v>127</v>
      </c>
      <c r="E242" s="214" t="s">
        <v>361</v>
      </c>
      <c r="F242" s="215" t="s">
        <v>362</v>
      </c>
      <c r="G242" s="216" t="s">
        <v>130</v>
      </c>
      <c r="H242" s="217">
        <v>136.19200000000001</v>
      </c>
      <c r="I242" s="218"/>
      <c r="J242" s="219">
        <f>ROUND(I242*H242,2)</f>
        <v>0</v>
      </c>
      <c r="K242" s="215" t="s">
        <v>155</v>
      </c>
      <c r="L242" s="43"/>
      <c r="M242" s="220" t="s">
        <v>1</v>
      </c>
      <c r="N242" s="221" t="s">
        <v>39</v>
      </c>
      <c r="O242" s="90"/>
      <c r="P242" s="222">
        <f>O242*H242</f>
        <v>0</v>
      </c>
      <c r="Q242" s="222">
        <v>0.02</v>
      </c>
      <c r="R242" s="222">
        <f>Q242*H242</f>
        <v>2.72384</v>
      </c>
      <c r="S242" s="222">
        <v>0</v>
      </c>
      <c r="T242" s="22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209</v>
      </c>
      <c r="AT242" s="224" t="s">
        <v>127</v>
      </c>
      <c r="AU242" s="224" t="s">
        <v>84</v>
      </c>
      <c r="AY242" s="16" t="s">
        <v>124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82</v>
      </c>
      <c r="BK242" s="225">
        <f>ROUND(I242*H242,2)</f>
        <v>0</v>
      </c>
      <c r="BL242" s="16" t="s">
        <v>209</v>
      </c>
      <c r="BM242" s="224" t="s">
        <v>363</v>
      </c>
    </row>
    <row r="243" s="2" customFormat="1">
      <c r="A243" s="37"/>
      <c r="B243" s="38"/>
      <c r="C243" s="39"/>
      <c r="D243" s="226" t="s">
        <v>134</v>
      </c>
      <c r="E243" s="39"/>
      <c r="F243" s="227" t="s">
        <v>364</v>
      </c>
      <c r="G243" s="39"/>
      <c r="H243" s="39"/>
      <c r="I243" s="228"/>
      <c r="J243" s="39"/>
      <c r="K243" s="39"/>
      <c r="L243" s="43"/>
      <c r="M243" s="229"/>
      <c r="N243" s="23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84</v>
      </c>
    </row>
    <row r="244" s="13" customFormat="1">
      <c r="A244" s="13"/>
      <c r="B244" s="241"/>
      <c r="C244" s="242"/>
      <c r="D244" s="226" t="s">
        <v>164</v>
      </c>
      <c r="E244" s="251" t="s">
        <v>1</v>
      </c>
      <c r="F244" s="243" t="s">
        <v>365</v>
      </c>
      <c r="G244" s="242"/>
      <c r="H244" s="244">
        <v>136.19200000000001</v>
      </c>
      <c r="I244" s="245"/>
      <c r="J244" s="242"/>
      <c r="K244" s="242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164</v>
      </c>
      <c r="AU244" s="250" t="s">
        <v>84</v>
      </c>
      <c r="AV244" s="13" t="s">
        <v>84</v>
      </c>
      <c r="AW244" s="13" t="s">
        <v>31</v>
      </c>
      <c r="AX244" s="13" t="s">
        <v>82</v>
      </c>
      <c r="AY244" s="250" t="s">
        <v>124</v>
      </c>
    </row>
    <row r="245" s="2" customFormat="1" ht="24.15" customHeight="1">
      <c r="A245" s="37"/>
      <c r="B245" s="38"/>
      <c r="C245" s="213" t="s">
        <v>366</v>
      </c>
      <c r="D245" s="213" t="s">
        <v>127</v>
      </c>
      <c r="E245" s="214" t="s">
        <v>367</v>
      </c>
      <c r="F245" s="215" t="s">
        <v>368</v>
      </c>
      <c r="G245" s="216" t="s">
        <v>138</v>
      </c>
      <c r="H245" s="217">
        <v>2.9399999999999999</v>
      </c>
      <c r="I245" s="218"/>
      <c r="J245" s="219">
        <f>ROUND(I245*H245,2)</f>
        <v>0</v>
      </c>
      <c r="K245" s="215" t="s">
        <v>131</v>
      </c>
      <c r="L245" s="43"/>
      <c r="M245" s="220" t="s">
        <v>1</v>
      </c>
      <c r="N245" s="221" t="s">
        <v>39</v>
      </c>
      <c r="O245" s="90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4" t="s">
        <v>209</v>
      </c>
      <c r="AT245" s="224" t="s">
        <v>127</v>
      </c>
      <c r="AU245" s="224" t="s">
        <v>84</v>
      </c>
      <c r="AY245" s="16" t="s">
        <v>124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82</v>
      </c>
      <c r="BK245" s="225">
        <f>ROUND(I245*H245,2)</f>
        <v>0</v>
      </c>
      <c r="BL245" s="16" t="s">
        <v>209</v>
      </c>
      <c r="BM245" s="224" t="s">
        <v>369</v>
      </c>
    </row>
    <row r="246" s="2" customFormat="1">
      <c r="A246" s="37"/>
      <c r="B246" s="38"/>
      <c r="C246" s="39"/>
      <c r="D246" s="226" t="s">
        <v>134</v>
      </c>
      <c r="E246" s="39"/>
      <c r="F246" s="227" t="s">
        <v>370</v>
      </c>
      <c r="G246" s="39"/>
      <c r="H246" s="39"/>
      <c r="I246" s="228"/>
      <c r="J246" s="39"/>
      <c r="K246" s="39"/>
      <c r="L246" s="43"/>
      <c r="M246" s="229"/>
      <c r="N246" s="230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134</v>
      </c>
      <c r="AU246" s="16" t="s">
        <v>84</v>
      </c>
    </row>
    <row r="247" s="12" customFormat="1" ht="22.8" customHeight="1">
      <c r="A247" s="12"/>
      <c r="B247" s="197"/>
      <c r="C247" s="198"/>
      <c r="D247" s="199" t="s">
        <v>73</v>
      </c>
      <c r="E247" s="211" t="s">
        <v>371</v>
      </c>
      <c r="F247" s="211" t="s">
        <v>372</v>
      </c>
      <c r="G247" s="198"/>
      <c r="H247" s="198"/>
      <c r="I247" s="201"/>
      <c r="J247" s="212">
        <f>BK247</f>
        <v>0</v>
      </c>
      <c r="K247" s="198"/>
      <c r="L247" s="203"/>
      <c r="M247" s="204"/>
      <c r="N247" s="205"/>
      <c r="O247" s="205"/>
      <c r="P247" s="206">
        <f>SUM(P248:P258)</f>
        <v>0</v>
      </c>
      <c r="Q247" s="205"/>
      <c r="R247" s="206">
        <f>SUM(R248:R258)</f>
        <v>0.041400000000000006</v>
      </c>
      <c r="S247" s="205"/>
      <c r="T247" s="207">
        <f>SUM(T248:T258)</f>
        <v>10.28928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8" t="s">
        <v>84</v>
      </c>
      <c r="AT247" s="209" t="s">
        <v>73</v>
      </c>
      <c r="AU247" s="209" t="s">
        <v>82</v>
      </c>
      <c r="AY247" s="208" t="s">
        <v>124</v>
      </c>
      <c r="BK247" s="210">
        <f>SUM(BK248:BK258)</f>
        <v>0</v>
      </c>
    </row>
    <row r="248" s="2" customFormat="1" ht="24.15" customHeight="1">
      <c r="A248" s="37"/>
      <c r="B248" s="38"/>
      <c r="C248" s="213" t="s">
        <v>373</v>
      </c>
      <c r="D248" s="213" t="s">
        <v>127</v>
      </c>
      <c r="E248" s="214" t="s">
        <v>374</v>
      </c>
      <c r="F248" s="215" t="s">
        <v>375</v>
      </c>
      <c r="G248" s="216" t="s">
        <v>283</v>
      </c>
      <c r="H248" s="217">
        <v>276</v>
      </c>
      <c r="I248" s="218"/>
      <c r="J248" s="219">
        <f>ROUND(I248*H248,2)</f>
        <v>0</v>
      </c>
      <c r="K248" s="215" t="s">
        <v>131</v>
      </c>
      <c r="L248" s="43"/>
      <c r="M248" s="220" t="s">
        <v>1</v>
      </c>
      <c r="N248" s="221" t="s">
        <v>39</v>
      </c>
      <c r="O248" s="90"/>
      <c r="P248" s="222">
        <f>O248*H248</f>
        <v>0</v>
      </c>
      <c r="Q248" s="222">
        <v>5.0000000000000002E-05</v>
      </c>
      <c r="R248" s="222">
        <f>Q248*H248</f>
        <v>0.013800000000000002</v>
      </c>
      <c r="S248" s="222">
        <v>0.01235</v>
      </c>
      <c r="T248" s="223">
        <f>S248*H248</f>
        <v>3.4085999999999999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209</v>
      </c>
      <c r="AT248" s="224" t="s">
        <v>127</v>
      </c>
      <c r="AU248" s="224" t="s">
        <v>84</v>
      </c>
      <c r="AY248" s="16" t="s">
        <v>124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82</v>
      </c>
      <c r="BK248" s="225">
        <f>ROUND(I248*H248,2)</f>
        <v>0</v>
      </c>
      <c r="BL248" s="16" t="s">
        <v>209</v>
      </c>
      <c r="BM248" s="224" t="s">
        <v>376</v>
      </c>
    </row>
    <row r="249" s="2" customFormat="1">
      <c r="A249" s="37"/>
      <c r="B249" s="38"/>
      <c r="C249" s="39"/>
      <c r="D249" s="226" t="s">
        <v>134</v>
      </c>
      <c r="E249" s="39"/>
      <c r="F249" s="227" t="s">
        <v>377</v>
      </c>
      <c r="G249" s="39"/>
      <c r="H249" s="39"/>
      <c r="I249" s="228"/>
      <c r="J249" s="39"/>
      <c r="K249" s="39"/>
      <c r="L249" s="43"/>
      <c r="M249" s="229"/>
      <c r="N249" s="23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84</v>
      </c>
    </row>
    <row r="250" s="2" customFormat="1" ht="24.15" customHeight="1">
      <c r="A250" s="37"/>
      <c r="B250" s="38"/>
      <c r="C250" s="213" t="s">
        <v>378</v>
      </c>
      <c r="D250" s="213" t="s">
        <v>127</v>
      </c>
      <c r="E250" s="214" t="s">
        <v>379</v>
      </c>
      <c r="F250" s="215" t="s">
        <v>380</v>
      </c>
      <c r="G250" s="216" t="s">
        <v>283</v>
      </c>
      <c r="H250" s="217">
        <v>276</v>
      </c>
      <c r="I250" s="218"/>
      <c r="J250" s="219">
        <f>ROUND(I250*H250,2)</f>
        <v>0</v>
      </c>
      <c r="K250" s="215" t="s">
        <v>131</v>
      </c>
      <c r="L250" s="43"/>
      <c r="M250" s="220" t="s">
        <v>1</v>
      </c>
      <c r="N250" s="221" t="s">
        <v>39</v>
      </c>
      <c r="O250" s="90"/>
      <c r="P250" s="222">
        <f>O250*H250</f>
        <v>0</v>
      </c>
      <c r="Q250" s="222">
        <v>8.0000000000000007E-05</v>
      </c>
      <c r="R250" s="222">
        <f>Q250*H250</f>
        <v>0.022080000000000002</v>
      </c>
      <c r="S250" s="222">
        <v>0.024930000000000001</v>
      </c>
      <c r="T250" s="223">
        <f>S250*H250</f>
        <v>6.8806799999999999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4" t="s">
        <v>209</v>
      </c>
      <c r="AT250" s="224" t="s">
        <v>127</v>
      </c>
      <c r="AU250" s="224" t="s">
        <v>84</v>
      </c>
      <c r="AY250" s="16" t="s">
        <v>124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82</v>
      </c>
      <c r="BK250" s="225">
        <f>ROUND(I250*H250,2)</f>
        <v>0</v>
      </c>
      <c r="BL250" s="16" t="s">
        <v>209</v>
      </c>
      <c r="BM250" s="224" t="s">
        <v>381</v>
      </c>
    </row>
    <row r="251" s="2" customFormat="1">
      <c r="A251" s="37"/>
      <c r="B251" s="38"/>
      <c r="C251" s="39"/>
      <c r="D251" s="226" t="s">
        <v>134</v>
      </c>
      <c r="E251" s="39"/>
      <c r="F251" s="227" t="s">
        <v>382</v>
      </c>
      <c r="G251" s="39"/>
      <c r="H251" s="39"/>
      <c r="I251" s="228"/>
      <c r="J251" s="39"/>
      <c r="K251" s="39"/>
      <c r="L251" s="43"/>
      <c r="M251" s="229"/>
      <c r="N251" s="230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134</v>
      </c>
      <c r="AU251" s="16" t="s">
        <v>84</v>
      </c>
    </row>
    <row r="252" s="2" customFormat="1" ht="16.5" customHeight="1">
      <c r="A252" s="37"/>
      <c r="B252" s="38"/>
      <c r="C252" s="213" t="s">
        <v>383</v>
      </c>
      <c r="D252" s="213" t="s">
        <v>127</v>
      </c>
      <c r="E252" s="214" t="s">
        <v>384</v>
      </c>
      <c r="F252" s="215" t="s">
        <v>385</v>
      </c>
      <c r="G252" s="216" t="s">
        <v>143</v>
      </c>
      <c r="H252" s="217">
        <v>331.19999999999999</v>
      </c>
      <c r="I252" s="218"/>
      <c r="J252" s="219">
        <f>ROUND(I252*H252,2)</f>
        <v>0</v>
      </c>
      <c r="K252" s="215" t="s">
        <v>131</v>
      </c>
      <c r="L252" s="43"/>
      <c r="M252" s="220" t="s">
        <v>1</v>
      </c>
      <c r="N252" s="221" t="s">
        <v>39</v>
      </c>
      <c r="O252" s="90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4" t="s">
        <v>209</v>
      </c>
      <c r="AT252" s="224" t="s">
        <v>127</v>
      </c>
      <c r="AU252" s="224" t="s">
        <v>84</v>
      </c>
      <c r="AY252" s="16" t="s">
        <v>124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82</v>
      </c>
      <c r="BK252" s="225">
        <f>ROUND(I252*H252,2)</f>
        <v>0</v>
      </c>
      <c r="BL252" s="16" t="s">
        <v>209</v>
      </c>
      <c r="BM252" s="224" t="s">
        <v>386</v>
      </c>
    </row>
    <row r="253" s="2" customFormat="1">
      <c r="A253" s="37"/>
      <c r="B253" s="38"/>
      <c r="C253" s="39"/>
      <c r="D253" s="226" t="s">
        <v>134</v>
      </c>
      <c r="E253" s="39"/>
      <c r="F253" s="227" t="s">
        <v>387</v>
      </c>
      <c r="G253" s="39"/>
      <c r="H253" s="39"/>
      <c r="I253" s="228"/>
      <c r="J253" s="39"/>
      <c r="K253" s="39"/>
      <c r="L253" s="43"/>
      <c r="M253" s="229"/>
      <c r="N253" s="230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134</v>
      </c>
      <c r="AU253" s="16" t="s">
        <v>84</v>
      </c>
    </row>
    <row r="254" s="13" customFormat="1">
      <c r="A254" s="13"/>
      <c r="B254" s="241"/>
      <c r="C254" s="242"/>
      <c r="D254" s="226" t="s">
        <v>164</v>
      </c>
      <c r="E254" s="251" t="s">
        <v>1</v>
      </c>
      <c r="F254" s="243" t="s">
        <v>388</v>
      </c>
      <c r="G254" s="242"/>
      <c r="H254" s="244">
        <v>331.19999999999999</v>
      </c>
      <c r="I254" s="245"/>
      <c r="J254" s="242"/>
      <c r="K254" s="242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164</v>
      </c>
      <c r="AU254" s="250" t="s">
        <v>84</v>
      </c>
      <c r="AV254" s="13" t="s">
        <v>84</v>
      </c>
      <c r="AW254" s="13" t="s">
        <v>31</v>
      </c>
      <c r="AX254" s="13" t="s">
        <v>82</v>
      </c>
      <c r="AY254" s="250" t="s">
        <v>124</v>
      </c>
    </row>
    <row r="255" s="2" customFormat="1" ht="24.15" customHeight="1">
      <c r="A255" s="37"/>
      <c r="B255" s="38"/>
      <c r="C255" s="213" t="s">
        <v>389</v>
      </c>
      <c r="D255" s="213" t="s">
        <v>127</v>
      </c>
      <c r="E255" s="214" t="s">
        <v>390</v>
      </c>
      <c r="F255" s="215" t="s">
        <v>391</v>
      </c>
      <c r="G255" s="216" t="s">
        <v>283</v>
      </c>
      <c r="H255" s="217">
        <v>276</v>
      </c>
      <c r="I255" s="218"/>
      <c r="J255" s="219">
        <f>ROUND(I255*H255,2)</f>
        <v>0</v>
      </c>
      <c r="K255" s="215" t="s">
        <v>131</v>
      </c>
      <c r="L255" s="43"/>
      <c r="M255" s="220" t="s">
        <v>1</v>
      </c>
      <c r="N255" s="221" t="s">
        <v>39</v>
      </c>
      <c r="O255" s="90"/>
      <c r="P255" s="222">
        <f>O255*H255</f>
        <v>0</v>
      </c>
      <c r="Q255" s="222">
        <v>2.0000000000000002E-05</v>
      </c>
      <c r="R255" s="222">
        <f>Q255*H255</f>
        <v>0.0055200000000000006</v>
      </c>
      <c r="S255" s="222">
        <v>0</v>
      </c>
      <c r="T255" s="22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4" t="s">
        <v>209</v>
      </c>
      <c r="AT255" s="224" t="s">
        <v>127</v>
      </c>
      <c r="AU255" s="224" t="s">
        <v>84</v>
      </c>
      <c r="AY255" s="16" t="s">
        <v>124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82</v>
      </c>
      <c r="BK255" s="225">
        <f>ROUND(I255*H255,2)</f>
        <v>0</v>
      </c>
      <c r="BL255" s="16" t="s">
        <v>209</v>
      </c>
      <c r="BM255" s="224" t="s">
        <v>392</v>
      </c>
    </row>
    <row r="256" s="2" customFormat="1">
      <c r="A256" s="37"/>
      <c r="B256" s="38"/>
      <c r="C256" s="39"/>
      <c r="D256" s="226" t="s">
        <v>134</v>
      </c>
      <c r="E256" s="39"/>
      <c r="F256" s="227" t="s">
        <v>393</v>
      </c>
      <c r="G256" s="39"/>
      <c r="H256" s="39"/>
      <c r="I256" s="228"/>
      <c r="J256" s="39"/>
      <c r="K256" s="39"/>
      <c r="L256" s="43"/>
      <c r="M256" s="229"/>
      <c r="N256" s="230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134</v>
      </c>
      <c r="AU256" s="16" t="s">
        <v>84</v>
      </c>
    </row>
    <row r="257" s="2" customFormat="1" ht="24.15" customHeight="1">
      <c r="A257" s="37"/>
      <c r="B257" s="38"/>
      <c r="C257" s="213" t="s">
        <v>394</v>
      </c>
      <c r="D257" s="213" t="s">
        <v>127</v>
      </c>
      <c r="E257" s="214" t="s">
        <v>395</v>
      </c>
      <c r="F257" s="215" t="s">
        <v>396</v>
      </c>
      <c r="G257" s="216" t="s">
        <v>138</v>
      </c>
      <c r="H257" s="217">
        <v>0.041000000000000002</v>
      </c>
      <c r="I257" s="218"/>
      <c r="J257" s="219">
        <f>ROUND(I257*H257,2)</f>
        <v>0</v>
      </c>
      <c r="K257" s="215" t="s">
        <v>131</v>
      </c>
      <c r="L257" s="43"/>
      <c r="M257" s="220" t="s">
        <v>1</v>
      </c>
      <c r="N257" s="221" t="s">
        <v>39</v>
      </c>
      <c r="O257" s="90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4" t="s">
        <v>209</v>
      </c>
      <c r="AT257" s="224" t="s">
        <v>127</v>
      </c>
      <c r="AU257" s="224" t="s">
        <v>84</v>
      </c>
      <c r="AY257" s="16" t="s">
        <v>124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6" t="s">
        <v>82</v>
      </c>
      <c r="BK257" s="225">
        <f>ROUND(I257*H257,2)</f>
        <v>0</v>
      </c>
      <c r="BL257" s="16" t="s">
        <v>209</v>
      </c>
      <c r="BM257" s="224" t="s">
        <v>397</v>
      </c>
    </row>
    <row r="258" s="2" customFormat="1">
      <c r="A258" s="37"/>
      <c r="B258" s="38"/>
      <c r="C258" s="39"/>
      <c r="D258" s="226" t="s">
        <v>134</v>
      </c>
      <c r="E258" s="39"/>
      <c r="F258" s="227" t="s">
        <v>398</v>
      </c>
      <c r="G258" s="39"/>
      <c r="H258" s="39"/>
      <c r="I258" s="228"/>
      <c r="J258" s="39"/>
      <c r="K258" s="39"/>
      <c r="L258" s="43"/>
      <c r="M258" s="229"/>
      <c r="N258" s="230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134</v>
      </c>
      <c r="AU258" s="16" t="s">
        <v>84</v>
      </c>
    </row>
    <row r="259" s="12" customFormat="1" ht="22.8" customHeight="1">
      <c r="A259" s="12"/>
      <c r="B259" s="197"/>
      <c r="C259" s="198"/>
      <c r="D259" s="199" t="s">
        <v>73</v>
      </c>
      <c r="E259" s="211" t="s">
        <v>399</v>
      </c>
      <c r="F259" s="211" t="s">
        <v>400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SUM(P260:P265)</f>
        <v>0</v>
      </c>
      <c r="Q259" s="205"/>
      <c r="R259" s="206">
        <f>SUM(R260:R265)</f>
        <v>10.377136</v>
      </c>
      <c r="S259" s="205"/>
      <c r="T259" s="207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84</v>
      </c>
      <c r="AT259" s="209" t="s">
        <v>73</v>
      </c>
      <c r="AU259" s="209" t="s">
        <v>82</v>
      </c>
      <c r="AY259" s="208" t="s">
        <v>124</v>
      </c>
      <c r="BK259" s="210">
        <f>SUM(BK260:BK265)</f>
        <v>0</v>
      </c>
    </row>
    <row r="260" s="2" customFormat="1" ht="24.15" customHeight="1">
      <c r="A260" s="37"/>
      <c r="B260" s="38"/>
      <c r="C260" s="213" t="s">
        <v>401</v>
      </c>
      <c r="D260" s="213" t="s">
        <v>127</v>
      </c>
      <c r="E260" s="214" t="s">
        <v>402</v>
      </c>
      <c r="F260" s="215" t="s">
        <v>403</v>
      </c>
      <c r="G260" s="216" t="s">
        <v>143</v>
      </c>
      <c r="H260" s="217">
        <v>72</v>
      </c>
      <c r="I260" s="218"/>
      <c r="J260" s="219">
        <f>ROUND(I260*H260,2)</f>
        <v>0</v>
      </c>
      <c r="K260" s="215" t="s">
        <v>131</v>
      </c>
      <c r="L260" s="43"/>
      <c r="M260" s="220" t="s">
        <v>1</v>
      </c>
      <c r="N260" s="221" t="s">
        <v>39</v>
      </c>
      <c r="O260" s="90"/>
      <c r="P260" s="222">
        <f>O260*H260</f>
        <v>0</v>
      </c>
      <c r="Q260" s="222">
        <v>0.01396</v>
      </c>
      <c r="R260" s="222">
        <f>Q260*H260</f>
        <v>1.00512</v>
      </c>
      <c r="S260" s="222">
        <v>0</v>
      </c>
      <c r="T260" s="22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4" t="s">
        <v>209</v>
      </c>
      <c r="AT260" s="224" t="s">
        <v>127</v>
      </c>
      <c r="AU260" s="224" t="s">
        <v>84</v>
      </c>
      <c r="AY260" s="16" t="s">
        <v>124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82</v>
      </c>
      <c r="BK260" s="225">
        <f>ROUND(I260*H260,2)</f>
        <v>0</v>
      </c>
      <c r="BL260" s="16" t="s">
        <v>209</v>
      </c>
      <c r="BM260" s="224" t="s">
        <v>404</v>
      </c>
    </row>
    <row r="261" s="2" customFormat="1">
      <c r="A261" s="37"/>
      <c r="B261" s="38"/>
      <c r="C261" s="39"/>
      <c r="D261" s="226" t="s">
        <v>134</v>
      </c>
      <c r="E261" s="39"/>
      <c r="F261" s="227" t="s">
        <v>405</v>
      </c>
      <c r="G261" s="39"/>
      <c r="H261" s="39"/>
      <c r="I261" s="228"/>
      <c r="J261" s="39"/>
      <c r="K261" s="39"/>
      <c r="L261" s="43"/>
      <c r="M261" s="229"/>
      <c r="N261" s="230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134</v>
      </c>
      <c r="AU261" s="16" t="s">
        <v>84</v>
      </c>
    </row>
    <row r="262" s="2" customFormat="1" ht="24.15" customHeight="1">
      <c r="A262" s="37"/>
      <c r="B262" s="38"/>
      <c r="C262" s="213" t="s">
        <v>406</v>
      </c>
      <c r="D262" s="213" t="s">
        <v>127</v>
      </c>
      <c r="E262" s="214" t="s">
        <v>407</v>
      </c>
      <c r="F262" s="215" t="s">
        <v>408</v>
      </c>
      <c r="G262" s="216" t="s">
        <v>143</v>
      </c>
      <c r="H262" s="217">
        <v>1233.1600000000001</v>
      </c>
      <c r="I262" s="218"/>
      <c r="J262" s="219">
        <f>ROUND(I262*H262,2)</f>
        <v>0</v>
      </c>
      <c r="K262" s="215" t="s">
        <v>131</v>
      </c>
      <c r="L262" s="43"/>
      <c r="M262" s="220" t="s">
        <v>1</v>
      </c>
      <c r="N262" s="221" t="s">
        <v>39</v>
      </c>
      <c r="O262" s="90"/>
      <c r="P262" s="222">
        <f>O262*H262</f>
        <v>0</v>
      </c>
      <c r="Q262" s="222">
        <v>0.0076</v>
      </c>
      <c r="R262" s="222">
        <f>Q262*H262</f>
        <v>9.3720160000000003</v>
      </c>
      <c r="S262" s="222">
        <v>0</v>
      </c>
      <c r="T262" s="22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4" t="s">
        <v>209</v>
      </c>
      <c r="AT262" s="224" t="s">
        <v>127</v>
      </c>
      <c r="AU262" s="224" t="s">
        <v>84</v>
      </c>
      <c r="AY262" s="16" t="s">
        <v>124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82</v>
      </c>
      <c r="BK262" s="225">
        <f>ROUND(I262*H262,2)</f>
        <v>0</v>
      </c>
      <c r="BL262" s="16" t="s">
        <v>209</v>
      </c>
      <c r="BM262" s="224" t="s">
        <v>409</v>
      </c>
    </row>
    <row r="263" s="2" customFormat="1">
      <c r="A263" s="37"/>
      <c r="B263" s="38"/>
      <c r="C263" s="39"/>
      <c r="D263" s="226" t="s">
        <v>134</v>
      </c>
      <c r="E263" s="39"/>
      <c r="F263" s="227" t="s">
        <v>410</v>
      </c>
      <c r="G263" s="39"/>
      <c r="H263" s="39"/>
      <c r="I263" s="228"/>
      <c r="J263" s="39"/>
      <c r="K263" s="39"/>
      <c r="L263" s="43"/>
      <c r="M263" s="229"/>
      <c r="N263" s="230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134</v>
      </c>
      <c r="AU263" s="16" t="s">
        <v>84</v>
      </c>
    </row>
    <row r="264" s="2" customFormat="1" ht="24.15" customHeight="1">
      <c r="A264" s="37"/>
      <c r="B264" s="38"/>
      <c r="C264" s="213" t="s">
        <v>411</v>
      </c>
      <c r="D264" s="213" t="s">
        <v>127</v>
      </c>
      <c r="E264" s="214" t="s">
        <v>412</v>
      </c>
      <c r="F264" s="215" t="s">
        <v>413</v>
      </c>
      <c r="G264" s="216" t="s">
        <v>138</v>
      </c>
      <c r="H264" s="217">
        <v>10.377000000000001</v>
      </c>
      <c r="I264" s="218"/>
      <c r="J264" s="219">
        <f>ROUND(I264*H264,2)</f>
        <v>0</v>
      </c>
      <c r="K264" s="215" t="s">
        <v>131</v>
      </c>
      <c r="L264" s="43"/>
      <c r="M264" s="220" t="s">
        <v>1</v>
      </c>
      <c r="N264" s="221" t="s">
        <v>39</v>
      </c>
      <c r="O264" s="90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4" t="s">
        <v>209</v>
      </c>
      <c r="AT264" s="224" t="s">
        <v>127</v>
      </c>
      <c r="AU264" s="224" t="s">
        <v>84</v>
      </c>
      <c r="AY264" s="16" t="s">
        <v>124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6" t="s">
        <v>82</v>
      </c>
      <c r="BK264" s="225">
        <f>ROUND(I264*H264,2)</f>
        <v>0</v>
      </c>
      <c r="BL264" s="16" t="s">
        <v>209</v>
      </c>
      <c r="BM264" s="224" t="s">
        <v>414</v>
      </c>
    </row>
    <row r="265" s="2" customFormat="1">
      <c r="A265" s="37"/>
      <c r="B265" s="38"/>
      <c r="C265" s="39"/>
      <c r="D265" s="226" t="s">
        <v>134</v>
      </c>
      <c r="E265" s="39"/>
      <c r="F265" s="227" t="s">
        <v>415</v>
      </c>
      <c r="G265" s="39"/>
      <c r="H265" s="39"/>
      <c r="I265" s="228"/>
      <c r="J265" s="39"/>
      <c r="K265" s="39"/>
      <c r="L265" s="43"/>
      <c r="M265" s="229"/>
      <c r="N265" s="230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134</v>
      </c>
      <c r="AU265" s="16" t="s">
        <v>84</v>
      </c>
    </row>
    <row r="266" s="12" customFormat="1" ht="22.8" customHeight="1">
      <c r="A266" s="12"/>
      <c r="B266" s="197"/>
      <c r="C266" s="198"/>
      <c r="D266" s="199" t="s">
        <v>73</v>
      </c>
      <c r="E266" s="211" t="s">
        <v>416</v>
      </c>
      <c r="F266" s="211" t="s">
        <v>417</v>
      </c>
      <c r="G266" s="198"/>
      <c r="H266" s="198"/>
      <c r="I266" s="201"/>
      <c r="J266" s="212">
        <f>BK266</f>
        <v>0</v>
      </c>
      <c r="K266" s="198"/>
      <c r="L266" s="203"/>
      <c r="M266" s="204"/>
      <c r="N266" s="205"/>
      <c r="O266" s="205"/>
      <c r="P266" s="206">
        <f>SUM(P267:P284)</f>
        <v>0</v>
      </c>
      <c r="Q266" s="205"/>
      <c r="R266" s="206">
        <f>SUM(R267:R284)</f>
        <v>2.273231</v>
      </c>
      <c r="S266" s="205"/>
      <c r="T266" s="207">
        <f>SUM(T267:T284)</f>
        <v>0.48754750000000002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8" t="s">
        <v>84</v>
      </c>
      <c r="AT266" s="209" t="s">
        <v>73</v>
      </c>
      <c r="AU266" s="209" t="s">
        <v>82</v>
      </c>
      <c r="AY266" s="208" t="s">
        <v>124</v>
      </c>
      <c r="BK266" s="210">
        <f>SUM(BK267:BK284)</f>
        <v>0</v>
      </c>
    </row>
    <row r="267" s="2" customFormat="1" ht="24.15" customHeight="1">
      <c r="A267" s="37"/>
      <c r="B267" s="38"/>
      <c r="C267" s="213" t="s">
        <v>418</v>
      </c>
      <c r="D267" s="213" t="s">
        <v>127</v>
      </c>
      <c r="E267" s="214" t="s">
        <v>419</v>
      </c>
      <c r="F267" s="215" t="s">
        <v>420</v>
      </c>
      <c r="G267" s="216" t="s">
        <v>201</v>
      </c>
      <c r="H267" s="217">
        <v>144</v>
      </c>
      <c r="I267" s="218"/>
      <c r="J267" s="219">
        <f>ROUND(I267*H267,2)</f>
        <v>0</v>
      </c>
      <c r="K267" s="215" t="s">
        <v>131</v>
      </c>
      <c r="L267" s="43"/>
      <c r="M267" s="220" t="s">
        <v>1</v>
      </c>
      <c r="N267" s="221" t="s">
        <v>39</v>
      </c>
      <c r="O267" s="90"/>
      <c r="P267" s="222">
        <f>O267*H267</f>
        <v>0</v>
      </c>
      <c r="Q267" s="222">
        <v>0</v>
      </c>
      <c r="R267" s="222">
        <f>Q267*H267</f>
        <v>0</v>
      </c>
      <c r="S267" s="222">
        <v>0.00191</v>
      </c>
      <c r="T267" s="223">
        <f>S267*H267</f>
        <v>0.27504000000000001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4" t="s">
        <v>209</v>
      </c>
      <c r="AT267" s="224" t="s">
        <v>127</v>
      </c>
      <c r="AU267" s="224" t="s">
        <v>84</v>
      </c>
      <c r="AY267" s="16" t="s">
        <v>124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6" t="s">
        <v>82</v>
      </c>
      <c r="BK267" s="225">
        <f>ROUND(I267*H267,2)</f>
        <v>0</v>
      </c>
      <c r="BL267" s="16" t="s">
        <v>209</v>
      </c>
      <c r="BM267" s="224" t="s">
        <v>421</v>
      </c>
    </row>
    <row r="268" s="2" customFormat="1">
      <c r="A268" s="37"/>
      <c r="B268" s="38"/>
      <c r="C268" s="39"/>
      <c r="D268" s="226" t="s">
        <v>134</v>
      </c>
      <c r="E268" s="39"/>
      <c r="F268" s="227" t="s">
        <v>422</v>
      </c>
      <c r="G268" s="39"/>
      <c r="H268" s="39"/>
      <c r="I268" s="228"/>
      <c r="J268" s="39"/>
      <c r="K268" s="39"/>
      <c r="L268" s="43"/>
      <c r="M268" s="229"/>
      <c r="N268" s="230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134</v>
      </c>
      <c r="AU268" s="16" t="s">
        <v>84</v>
      </c>
    </row>
    <row r="269" s="2" customFormat="1" ht="16.5" customHeight="1">
      <c r="A269" s="37"/>
      <c r="B269" s="38"/>
      <c r="C269" s="213" t="s">
        <v>423</v>
      </c>
      <c r="D269" s="213" t="s">
        <v>127</v>
      </c>
      <c r="E269" s="214" t="s">
        <v>424</v>
      </c>
      <c r="F269" s="215" t="s">
        <v>425</v>
      </c>
      <c r="G269" s="216" t="s">
        <v>201</v>
      </c>
      <c r="H269" s="217">
        <v>127.25</v>
      </c>
      <c r="I269" s="218"/>
      <c r="J269" s="219">
        <f>ROUND(I269*H269,2)</f>
        <v>0</v>
      </c>
      <c r="K269" s="215" t="s">
        <v>131</v>
      </c>
      <c r="L269" s="43"/>
      <c r="M269" s="220" t="s">
        <v>1</v>
      </c>
      <c r="N269" s="221" t="s">
        <v>39</v>
      </c>
      <c r="O269" s="90"/>
      <c r="P269" s="222">
        <f>O269*H269</f>
        <v>0</v>
      </c>
      <c r="Q269" s="222">
        <v>0</v>
      </c>
      <c r="R269" s="222">
        <f>Q269*H269</f>
        <v>0</v>
      </c>
      <c r="S269" s="222">
        <v>0.00167</v>
      </c>
      <c r="T269" s="223">
        <f>S269*H269</f>
        <v>0.21250750000000002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4" t="s">
        <v>209</v>
      </c>
      <c r="AT269" s="224" t="s">
        <v>127</v>
      </c>
      <c r="AU269" s="224" t="s">
        <v>84</v>
      </c>
      <c r="AY269" s="16" t="s">
        <v>124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6" t="s">
        <v>82</v>
      </c>
      <c r="BK269" s="225">
        <f>ROUND(I269*H269,2)</f>
        <v>0</v>
      </c>
      <c r="BL269" s="16" t="s">
        <v>209</v>
      </c>
      <c r="BM269" s="224" t="s">
        <v>426</v>
      </c>
    </row>
    <row r="270" s="2" customFormat="1">
      <c r="A270" s="37"/>
      <c r="B270" s="38"/>
      <c r="C270" s="39"/>
      <c r="D270" s="226" t="s">
        <v>134</v>
      </c>
      <c r="E270" s="39"/>
      <c r="F270" s="227" t="s">
        <v>427</v>
      </c>
      <c r="G270" s="39"/>
      <c r="H270" s="39"/>
      <c r="I270" s="228"/>
      <c r="J270" s="39"/>
      <c r="K270" s="39"/>
      <c r="L270" s="43"/>
      <c r="M270" s="229"/>
      <c r="N270" s="230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134</v>
      </c>
      <c r="AU270" s="16" t="s">
        <v>84</v>
      </c>
    </row>
    <row r="271" s="2" customFormat="1" ht="33" customHeight="1">
      <c r="A271" s="37"/>
      <c r="B271" s="38"/>
      <c r="C271" s="213" t="s">
        <v>428</v>
      </c>
      <c r="D271" s="213" t="s">
        <v>127</v>
      </c>
      <c r="E271" s="214" t="s">
        <v>429</v>
      </c>
      <c r="F271" s="215" t="s">
        <v>430</v>
      </c>
      <c r="G271" s="216" t="s">
        <v>201</v>
      </c>
      <c r="H271" s="217">
        <v>144</v>
      </c>
      <c r="I271" s="218"/>
      <c r="J271" s="219">
        <f>ROUND(I271*H271,2)</f>
        <v>0</v>
      </c>
      <c r="K271" s="215" t="s">
        <v>131</v>
      </c>
      <c r="L271" s="43"/>
      <c r="M271" s="220" t="s">
        <v>1</v>
      </c>
      <c r="N271" s="221" t="s">
        <v>39</v>
      </c>
      <c r="O271" s="90"/>
      <c r="P271" s="222">
        <f>O271*H271</f>
        <v>0</v>
      </c>
      <c r="Q271" s="222">
        <v>0.0043800000000000002</v>
      </c>
      <c r="R271" s="222">
        <f>Q271*H271</f>
        <v>0.63072000000000006</v>
      </c>
      <c r="S271" s="222">
        <v>0</v>
      </c>
      <c r="T271" s="22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4" t="s">
        <v>209</v>
      </c>
      <c r="AT271" s="224" t="s">
        <v>127</v>
      </c>
      <c r="AU271" s="224" t="s">
        <v>84</v>
      </c>
      <c r="AY271" s="16" t="s">
        <v>124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6" t="s">
        <v>82</v>
      </c>
      <c r="BK271" s="225">
        <f>ROUND(I271*H271,2)</f>
        <v>0</v>
      </c>
      <c r="BL271" s="16" t="s">
        <v>209</v>
      </c>
      <c r="BM271" s="224" t="s">
        <v>431</v>
      </c>
    </row>
    <row r="272" s="2" customFormat="1">
      <c r="A272" s="37"/>
      <c r="B272" s="38"/>
      <c r="C272" s="39"/>
      <c r="D272" s="226" t="s">
        <v>134</v>
      </c>
      <c r="E272" s="39"/>
      <c r="F272" s="227" t="s">
        <v>432</v>
      </c>
      <c r="G272" s="39"/>
      <c r="H272" s="39"/>
      <c r="I272" s="228"/>
      <c r="J272" s="39"/>
      <c r="K272" s="39"/>
      <c r="L272" s="43"/>
      <c r="M272" s="229"/>
      <c r="N272" s="230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134</v>
      </c>
      <c r="AU272" s="16" t="s">
        <v>84</v>
      </c>
    </row>
    <row r="273" s="2" customFormat="1" ht="24.15" customHeight="1">
      <c r="A273" s="37"/>
      <c r="B273" s="38"/>
      <c r="C273" s="213" t="s">
        <v>433</v>
      </c>
      <c r="D273" s="213" t="s">
        <v>127</v>
      </c>
      <c r="E273" s="214" t="s">
        <v>434</v>
      </c>
      <c r="F273" s="215" t="s">
        <v>435</v>
      </c>
      <c r="G273" s="216" t="s">
        <v>201</v>
      </c>
      <c r="H273" s="217">
        <v>2.3999999999999999</v>
      </c>
      <c r="I273" s="218"/>
      <c r="J273" s="219">
        <f>ROUND(I273*H273,2)</f>
        <v>0</v>
      </c>
      <c r="K273" s="215" t="s">
        <v>131</v>
      </c>
      <c r="L273" s="43"/>
      <c r="M273" s="220" t="s">
        <v>1</v>
      </c>
      <c r="N273" s="221" t="s">
        <v>39</v>
      </c>
      <c r="O273" s="90"/>
      <c r="P273" s="222">
        <f>O273*H273</f>
        <v>0</v>
      </c>
      <c r="Q273" s="222">
        <v>0.0017899999999999999</v>
      </c>
      <c r="R273" s="222">
        <f>Q273*H273</f>
        <v>0.0042959999999999995</v>
      </c>
      <c r="S273" s="222">
        <v>0</v>
      </c>
      <c r="T273" s="22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4" t="s">
        <v>209</v>
      </c>
      <c r="AT273" s="224" t="s">
        <v>127</v>
      </c>
      <c r="AU273" s="224" t="s">
        <v>84</v>
      </c>
      <c r="AY273" s="16" t="s">
        <v>124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6" t="s">
        <v>82</v>
      </c>
      <c r="BK273" s="225">
        <f>ROUND(I273*H273,2)</f>
        <v>0</v>
      </c>
      <c r="BL273" s="16" t="s">
        <v>209</v>
      </c>
      <c r="BM273" s="224" t="s">
        <v>436</v>
      </c>
    </row>
    <row r="274" s="2" customFormat="1">
      <c r="A274" s="37"/>
      <c r="B274" s="38"/>
      <c r="C274" s="39"/>
      <c r="D274" s="226" t="s">
        <v>134</v>
      </c>
      <c r="E274" s="39"/>
      <c r="F274" s="227" t="s">
        <v>437</v>
      </c>
      <c r="G274" s="39"/>
      <c r="H274" s="39"/>
      <c r="I274" s="228"/>
      <c r="J274" s="39"/>
      <c r="K274" s="39"/>
      <c r="L274" s="43"/>
      <c r="M274" s="229"/>
      <c r="N274" s="230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134</v>
      </c>
      <c r="AU274" s="16" t="s">
        <v>84</v>
      </c>
    </row>
    <row r="275" s="2" customFormat="1" ht="24.15" customHeight="1">
      <c r="A275" s="37"/>
      <c r="B275" s="38"/>
      <c r="C275" s="213" t="s">
        <v>438</v>
      </c>
      <c r="D275" s="213" t="s">
        <v>127</v>
      </c>
      <c r="E275" s="214" t="s">
        <v>439</v>
      </c>
      <c r="F275" s="215" t="s">
        <v>440</v>
      </c>
      <c r="G275" s="216" t="s">
        <v>201</v>
      </c>
      <c r="H275" s="217">
        <v>248.40000000000001</v>
      </c>
      <c r="I275" s="218"/>
      <c r="J275" s="219">
        <f>ROUND(I275*H275,2)</f>
        <v>0</v>
      </c>
      <c r="K275" s="215" t="s">
        <v>131</v>
      </c>
      <c r="L275" s="43"/>
      <c r="M275" s="220" t="s">
        <v>1</v>
      </c>
      <c r="N275" s="221" t="s">
        <v>39</v>
      </c>
      <c r="O275" s="90"/>
      <c r="P275" s="222">
        <f>O275*H275</f>
        <v>0</v>
      </c>
      <c r="Q275" s="222">
        <v>0.0029099999999999998</v>
      </c>
      <c r="R275" s="222">
        <f>Q275*H275</f>
        <v>0.72284399999999993</v>
      </c>
      <c r="S275" s="222">
        <v>0</v>
      </c>
      <c r="T275" s="22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4" t="s">
        <v>209</v>
      </c>
      <c r="AT275" s="224" t="s">
        <v>127</v>
      </c>
      <c r="AU275" s="224" t="s">
        <v>84</v>
      </c>
      <c r="AY275" s="16" t="s">
        <v>124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6" t="s">
        <v>82</v>
      </c>
      <c r="BK275" s="225">
        <f>ROUND(I275*H275,2)</f>
        <v>0</v>
      </c>
      <c r="BL275" s="16" t="s">
        <v>209</v>
      </c>
      <c r="BM275" s="224" t="s">
        <v>441</v>
      </c>
    </row>
    <row r="276" s="2" customFormat="1">
      <c r="A276" s="37"/>
      <c r="B276" s="38"/>
      <c r="C276" s="39"/>
      <c r="D276" s="226" t="s">
        <v>134</v>
      </c>
      <c r="E276" s="39"/>
      <c r="F276" s="227" t="s">
        <v>442</v>
      </c>
      <c r="G276" s="39"/>
      <c r="H276" s="39"/>
      <c r="I276" s="228"/>
      <c r="J276" s="39"/>
      <c r="K276" s="39"/>
      <c r="L276" s="43"/>
      <c r="M276" s="229"/>
      <c r="N276" s="230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134</v>
      </c>
      <c r="AU276" s="16" t="s">
        <v>84</v>
      </c>
    </row>
    <row r="277" s="2" customFormat="1" ht="24.15" customHeight="1">
      <c r="A277" s="37"/>
      <c r="B277" s="38"/>
      <c r="C277" s="213" t="s">
        <v>443</v>
      </c>
      <c r="D277" s="213" t="s">
        <v>127</v>
      </c>
      <c r="E277" s="214" t="s">
        <v>444</v>
      </c>
      <c r="F277" s="215" t="s">
        <v>445</v>
      </c>
      <c r="G277" s="216" t="s">
        <v>201</v>
      </c>
      <c r="H277" s="217">
        <v>121.25</v>
      </c>
      <c r="I277" s="218"/>
      <c r="J277" s="219">
        <f>ROUND(I277*H277,2)</f>
        <v>0</v>
      </c>
      <c r="K277" s="215" t="s">
        <v>131</v>
      </c>
      <c r="L277" s="43"/>
      <c r="M277" s="220" t="s">
        <v>1</v>
      </c>
      <c r="N277" s="221" t="s">
        <v>39</v>
      </c>
      <c r="O277" s="90"/>
      <c r="P277" s="222">
        <f>O277*H277</f>
        <v>0</v>
      </c>
      <c r="Q277" s="222">
        <v>0.0043800000000000002</v>
      </c>
      <c r="R277" s="222">
        <f>Q277*H277</f>
        <v>0.53107500000000007</v>
      </c>
      <c r="S277" s="222">
        <v>0</v>
      </c>
      <c r="T277" s="22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4" t="s">
        <v>209</v>
      </c>
      <c r="AT277" s="224" t="s">
        <v>127</v>
      </c>
      <c r="AU277" s="224" t="s">
        <v>84</v>
      </c>
      <c r="AY277" s="16" t="s">
        <v>124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6" t="s">
        <v>82</v>
      </c>
      <c r="BK277" s="225">
        <f>ROUND(I277*H277,2)</f>
        <v>0</v>
      </c>
      <c r="BL277" s="16" t="s">
        <v>209</v>
      </c>
      <c r="BM277" s="224" t="s">
        <v>446</v>
      </c>
    </row>
    <row r="278" s="2" customFormat="1">
      <c r="A278" s="37"/>
      <c r="B278" s="38"/>
      <c r="C278" s="39"/>
      <c r="D278" s="226" t="s">
        <v>134</v>
      </c>
      <c r="E278" s="39"/>
      <c r="F278" s="227" t="s">
        <v>447</v>
      </c>
      <c r="G278" s="39"/>
      <c r="H278" s="39"/>
      <c r="I278" s="228"/>
      <c r="J278" s="39"/>
      <c r="K278" s="39"/>
      <c r="L278" s="43"/>
      <c r="M278" s="229"/>
      <c r="N278" s="230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134</v>
      </c>
      <c r="AU278" s="16" t="s">
        <v>84</v>
      </c>
    </row>
    <row r="279" s="2" customFormat="1" ht="24.15" customHeight="1">
      <c r="A279" s="37"/>
      <c r="B279" s="38"/>
      <c r="C279" s="213" t="s">
        <v>448</v>
      </c>
      <c r="D279" s="213" t="s">
        <v>127</v>
      </c>
      <c r="E279" s="214" t="s">
        <v>449</v>
      </c>
      <c r="F279" s="215" t="s">
        <v>450</v>
      </c>
      <c r="G279" s="216" t="s">
        <v>143</v>
      </c>
      <c r="H279" s="217">
        <v>5.1200000000000001</v>
      </c>
      <c r="I279" s="218"/>
      <c r="J279" s="219">
        <f>ROUND(I279*H279,2)</f>
        <v>0</v>
      </c>
      <c r="K279" s="215" t="s">
        <v>131</v>
      </c>
      <c r="L279" s="43"/>
      <c r="M279" s="220" t="s">
        <v>1</v>
      </c>
      <c r="N279" s="221" t="s">
        <v>39</v>
      </c>
      <c r="O279" s="90"/>
      <c r="P279" s="222">
        <f>O279*H279</f>
        <v>0</v>
      </c>
      <c r="Q279" s="222">
        <v>0.0076</v>
      </c>
      <c r="R279" s="222">
        <f>Q279*H279</f>
        <v>0.038912000000000002</v>
      </c>
      <c r="S279" s="222">
        <v>0</v>
      </c>
      <c r="T279" s="22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4" t="s">
        <v>209</v>
      </c>
      <c r="AT279" s="224" t="s">
        <v>127</v>
      </c>
      <c r="AU279" s="224" t="s">
        <v>84</v>
      </c>
      <c r="AY279" s="16" t="s">
        <v>124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6" t="s">
        <v>82</v>
      </c>
      <c r="BK279" s="225">
        <f>ROUND(I279*H279,2)</f>
        <v>0</v>
      </c>
      <c r="BL279" s="16" t="s">
        <v>209</v>
      </c>
      <c r="BM279" s="224" t="s">
        <v>451</v>
      </c>
    </row>
    <row r="280" s="2" customFormat="1">
      <c r="A280" s="37"/>
      <c r="B280" s="38"/>
      <c r="C280" s="39"/>
      <c r="D280" s="226" t="s">
        <v>134</v>
      </c>
      <c r="E280" s="39"/>
      <c r="F280" s="227" t="s">
        <v>452</v>
      </c>
      <c r="G280" s="39"/>
      <c r="H280" s="39"/>
      <c r="I280" s="228"/>
      <c r="J280" s="39"/>
      <c r="K280" s="39"/>
      <c r="L280" s="43"/>
      <c r="M280" s="229"/>
      <c r="N280" s="23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134</v>
      </c>
      <c r="AU280" s="16" t="s">
        <v>84</v>
      </c>
    </row>
    <row r="281" s="2" customFormat="1" ht="24.15" customHeight="1">
      <c r="A281" s="37"/>
      <c r="B281" s="38"/>
      <c r="C281" s="213" t="s">
        <v>453</v>
      </c>
      <c r="D281" s="213" t="s">
        <v>127</v>
      </c>
      <c r="E281" s="214" t="s">
        <v>454</v>
      </c>
      <c r="F281" s="215" t="s">
        <v>455</v>
      </c>
      <c r="G281" s="216" t="s">
        <v>201</v>
      </c>
      <c r="H281" s="217">
        <v>98.400000000000006</v>
      </c>
      <c r="I281" s="218"/>
      <c r="J281" s="219">
        <f>ROUND(I281*H281,2)</f>
        <v>0</v>
      </c>
      <c r="K281" s="215" t="s">
        <v>131</v>
      </c>
      <c r="L281" s="43"/>
      <c r="M281" s="220" t="s">
        <v>1</v>
      </c>
      <c r="N281" s="221" t="s">
        <v>39</v>
      </c>
      <c r="O281" s="90"/>
      <c r="P281" s="222">
        <f>O281*H281</f>
        <v>0</v>
      </c>
      <c r="Q281" s="222">
        <v>0.0035100000000000001</v>
      </c>
      <c r="R281" s="222">
        <f>Q281*H281</f>
        <v>0.34538400000000002</v>
      </c>
      <c r="S281" s="222">
        <v>0</v>
      </c>
      <c r="T281" s="22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4" t="s">
        <v>209</v>
      </c>
      <c r="AT281" s="224" t="s">
        <v>127</v>
      </c>
      <c r="AU281" s="224" t="s">
        <v>84</v>
      </c>
      <c r="AY281" s="16" t="s">
        <v>124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6" t="s">
        <v>82</v>
      </c>
      <c r="BK281" s="225">
        <f>ROUND(I281*H281,2)</f>
        <v>0</v>
      </c>
      <c r="BL281" s="16" t="s">
        <v>209</v>
      </c>
      <c r="BM281" s="224" t="s">
        <v>456</v>
      </c>
    </row>
    <row r="282" s="2" customFormat="1">
      <c r="A282" s="37"/>
      <c r="B282" s="38"/>
      <c r="C282" s="39"/>
      <c r="D282" s="226" t="s">
        <v>134</v>
      </c>
      <c r="E282" s="39"/>
      <c r="F282" s="227" t="s">
        <v>457</v>
      </c>
      <c r="G282" s="39"/>
      <c r="H282" s="39"/>
      <c r="I282" s="228"/>
      <c r="J282" s="39"/>
      <c r="K282" s="39"/>
      <c r="L282" s="43"/>
      <c r="M282" s="229"/>
      <c r="N282" s="230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134</v>
      </c>
      <c r="AU282" s="16" t="s">
        <v>84</v>
      </c>
    </row>
    <row r="283" s="2" customFormat="1" ht="24.15" customHeight="1">
      <c r="A283" s="37"/>
      <c r="B283" s="38"/>
      <c r="C283" s="213" t="s">
        <v>458</v>
      </c>
      <c r="D283" s="213" t="s">
        <v>127</v>
      </c>
      <c r="E283" s="214" t="s">
        <v>459</v>
      </c>
      <c r="F283" s="215" t="s">
        <v>460</v>
      </c>
      <c r="G283" s="216" t="s">
        <v>138</v>
      </c>
      <c r="H283" s="217">
        <v>2.2730000000000001</v>
      </c>
      <c r="I283" s="218"/>
      <c r="J283" s="219">
        <f>ROUND(I283*H283,2)</f>
        <v>0</v>
      </c>
      <c r="K283" s="215" t="s">
        <v>131</v>
      </c>
      <c r="L283" s="43"/>
      <c r="M283" s="220" t="s">
        <v>1</v>
      </c>
      <c r="N283" s="221" t="s">
        <v>39</v>
      </c>
      <c r="O283" s="90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4" t="s">
        <v>209</v>
      </c>
      <c r="AT283" s="224" t="s">
        <v>127</v>
      </c>
      <c r="AU283" s="224" t="s">
        <v>84</v>
      </c>
      <c r="AY283" s="16" t="s">
        <v>124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6" t="s">
        <v>82</v>
      </c>
      <c r="BK283" s="225">
        <f>ROUND(I283*H283,2)</f>
        <v>0</v>
      </c>
      <c r="BL283" s="16" t="s">
        <v>209</v>
      </c>
      <c r="BM283" s="224" t="s">
        <v>461</v>
      </c>
    </row>
    <row r="284" s="2" customFormat="1">
      <c r="A284" s="37"/>
      <c r="B284" s="38"/>
      <c r="C284" s="39"/>
      <c r="D284" s="226" t="s">
        <v>134</v>
      </c>
      <c r="E284" s="39"/>
      <c r="F284" s="227" t="s">
        <v>462</v>
      </c>
      <c r="G284" s="39"/>
      <c r="H284" s="39"/>
      <c r="I284" s="228"/>
      <c r="J284" s="39"/>
      <c r="K284" s="39"/>
      <c r="L284" s="43"/>
      <c r="M284" s="229"/>
      <c r="N284" s="230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134</v>
      </c>
      <c r="AU284" s="16" t="s">
        <v>84</v>
      </c>
    </row>
    <row r="285" s="12" customFormat="1" ht="22.8" customHeight="1">
      <c r="A285" s="12"/>
      <c r="B285" s="197"/>
      <c r="C285" s="198"/>
      <c r="D285" s="199" t="s">
        <v>73</v>
      </c>
      <c r="E285" s="211" t="s">
        <v>463</v>
      </c>
      <c r="F285" s="211" t="s">
        <v>464</v>
      </c>
      <c r="G285" s="198"/>
      <c r="H285" s="198"/>
      <c r="I285" s="201"/>
      <c r="J285" s="212">
        <f>BK285</f>
        <v>0</v>
      </c>
      <c r="K285" s="198"/>
      <c r="L285" s="203"/>
      <c r="M285" s="204"/>
      <c r="N285" s="205"/>
      <c r="O285" s="205"/>
      <c r="P285" s="206">
        <f>SUM(P286:P307)</f>
        <v>0</v>
      </c>
      <c r="Q285" s="205"/>
      <c r="R285" s="206">
        <f>SUM(R286:R307)</f>
        <v>25.085729749999999</v>
      </c>
      <c r="S285" s="205"/>
      <c r="T285" s="207">
        <f>SUM(T286:T307)</f>
        <v>1.0609425000000001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8" t="s">
        <v>84</v>
      </c>
      <c r="AT285" s="209" t="s">
        <v>73</v>
      </c>
      <c r="AU285" s="209" t="s">
        <v>82</v>
      </c>
      <c r="AY285" s="208" t="s">
        <v>124</v>
      </c>
      <c r="BK285" s="210">
        <f>SUM(BK286:BK307)</f>
        <v>0</v>
      </c>
    </row>
    <row r="286" s="2" customFormat="1" ht="24.15" customHeight="1">
      <c r="A286" s="37"/>
      <c r="B286" s="38"/>
      <c r="C286" s="213" t="s">
        <v>465</v>
      </c>
      <c r="D286" s="213" t="s">
        <v>127</v>
      </c>
      <c r="E286" s="214" t="s">
        <v>466</v>
      </c>
      <c r="F286" s="215" t="s">
        <v>467</v>
      </c>
      <c r="G286" s="216" t="s">
        <v>143</v>
      </c>
      <c r="H286" s="217">
        <v>96.625</v>
      </c>
      <c r="I286" s="218"/>
      <c r="J286" s="219">
        <f>ROUND(I286*H286,2)</f>
        <v>0</v>
      </c>
      <c r="K286" s="215" t="s">
        <v>131</v>
      </c>
      <c r="L286" s="43"/>
      <c r="M286" s="220" t="s">
        <v>1</v>
      </c>
      <c r="N286" s="221" t="s">
        <v>39</v>
      </c>
      <c r="O286" s="90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4" t="s">
        <v>209</v>
      </c>
      <c r="AT286" s="224" t="s">
        <v>127</v>
      </c>
      <c r="AU286" s="224" t="s">
        <v>84</v>
      </c>
      <c r="AY286" s="16" t="s">
        <v>124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82</v>
      </c>
      <c r="BK286" s="225">
        <f>ROUND(I286*H286,2)</f>
        <v>0</v>
      </c>
      <c r="BL286" s="16" t="s">
        <v>209</v>
      </c>
      <c r="BM286" s="224" t="s">
        <v>468</v>
      </c>
    </row>
    <row r="287" s="2" customFormat="1">
      <c r="A287" s="37"/>
      <c r="B287" s="38"/>
      <c r="C287" s="39"/>
      <c r="D287" s="226" t="s">
        <v>134</v>
      </c>
      <c r="E287" s="39"/>
      <c r="F287" s="227" t="s">
        <v>469</v>
      </c>
      <c r="G287" s="39"/>
      <c r="H287" s="39"/>
      <c r="I287" s="228"/>
      <c r="J287" s="39"/>
      <c r="K287" s="39"/>
      <c r="L287" s="43"/>
      <c r="M287" s="229"/>
      <c r="N287" s="230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134</v>
      </c>
      <c r="AU287" s="16" t="s">
        <v>84</v>
      </c>
    </row>
    <row r="288" s="2" customFormat="1" ht="24.15" customHeight="1">
      <c r="A288" s="37"/>
      <c r="B288" s="38"/>
      <c r="C288" s="231" t="s">
        <v>470</v>
      </c>
      <c r="D288" s="231" t="s">
        <v>158</v>
      </c>
      <c r="E288" s="232" t="s">
        <v>471</v>
      </c>
      <c r="F288" s="233" t="s">
        <v>472</v>
      </c>
      <c r="G288" s="234" t="s">
        <v>143</v>
      </c>
      <c r="H288" s="235">
        <v>96.625</v>
      </c>
      <c r="I288" s="236"/>
      <c r="J288" s="237">
        <f>ROUND(I288*H288,2)</f>
        <v>0</v>
      </c>
      <c r="K288" s="233" t="s">
        <v>131</v>
      </c>
      <c r="L288" s="238"/>
      <c r="M288" s="239" t="s">
        <v>1</v>
      </c>
      <c r="N288" s="240" t="s">
        <v>39</v>
      </c>
      <c r="O288" s="90"/>
      <c r="P288" s="222">
        <f>O288*H288</f>
        <v>0</v>
      </c>
      <c r="Q288" s="222">
        <v>0.0073499999999999998</v>
      </c>
      <c r="R288" s="222">
        <f>Q288*H288</f>
        <v>0.71019374999999996</v>
      </c>
      <c r="S288" s="222">
        <v>0</v>
      </c>
      <c r="T288" s="22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4" t="s">
        <v>295</v>
      </c>
      <c r="AT288" s="224" t="s">
        <v>158</v>
      </c>
      <c r="AU288" s="224" t="s">
        <v>84</v>
      </c>
      <c r="AY288" s="16" t="s">
        <v>124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6" t="s">
        <v>82</v>
      </c>
      <c r="BK288" s="225">
        <f>ROUND(I288*H288,2)</f>
        <v>0</v>
      </c>
      <c r="BL288" s="16" t="s">
        <v>209</v>
      </c>
      <c r="BM288" s="224" t="s">
        <v>473</v>
      </c>
    </row>
    <row r="289" s="2" customFormat="1">
      <c r="A289" s="37"/>
      <c r="B289" s="38"/>
      <c r="C289" s="39"/>
      <c r="D289" s="226" t="s">
        <v>134</v>
      </c>
      <c r="E289" s="39"/>
      <c r="F289" s="227" t="s">
        <v>472</v>
      </c>
      <c r="G289" s="39"/>
      <c r="H289" s="39"/>
      <c r="I289" s="228"/>
      <c r="J289" s="39"/>
      <c r="K289" s="39"/>
      <c r="L289" s="43"/>
      <c r="M289" s="229"/>
      <c r="N289" s="230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134</v>
      </c>
      <c r="AU289" s="16" t="s">
        <v>84</v>
      </c>
    </row>
    <row r="290" s="2" customFormat="1" ht="21.75" customHeight="1">
      <c r="A290" s="37"/>
      <c r="B290" s="38"/>
      <c r="C290" s="213" t="s">
        <v>474</v>
      </c>
      <c r="D290" s="213" t="s">
        <v>127</v>
      </c>
      <c r="E290" s="214" t="s">
        <v>475</v>
      </c>
      <c r="F290" s="215" t="s">
        <v>476</v>
      </c>
      <c r="G290" s="216" t="s">
        <v>143</v>
      </c>
      <c r="H290" s="217">
        <v>96.625</v>
      </c>
      <c r="I290" s="218"/>
      <c r="J290" s="219">
        <f>ROUND(I290*H290,2)</f>
        <v>0</v>
      </c>
      <c r="K290" s="215" t="s">
        <v>131</v>
      </c>
      <c r="L290" s="43"/>
      <c r="M290" s="220" t="s">
        <v>1</v>
      </c>
      <c r="N290" s="221" t="s">
        <v>39</v>
      </c>
      <c r="O290" s="90"/>
      <c r="P290" s="222">
        <f>O290*H290</f>
        <v>0</v>
      </c>
      <c r="Q290" s="222">
        <v>0</v>
      </c>
      <c r="R290" s="222">
        <f>Q290*H290</f>
        <v>0</v>
      </c>
      <c r="S290" s="222">
        <v>0.01098</v>
      </c>
      <c r="T290" s="223">
        <f>S290*H290</f>
        <v>1.0609425000000001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4" t="s">
        <v>209</v>
      </c>
      <c r="AT290" s="224" t="s">
        <v>127</v>
      </c>
      <c r="AU290" s="224" t="s">
        <v>84</v>
      </c>
      <c r="AY290" s="16" t="s">
        <v>124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82</v>
      </c>
      <c r="BK290" s="225">
        <f>ROUND(I290*H290,2)</f>
        <v>0</v>
      </c>
      <c r="BL290" s="16" t="s">
        <v>209</v>
      </c>
      <c r="BM290" s="224" t="s">
        <v>477</v>
      </c>
    </row>
    <row r="291" s="2" customFormat="1">
      <c r="A291" s="37"/>
      <c r="B291" s="38"/>
      <c r="C291" s="39"/>
      <c r="D291" s="226" t="s">
        <v>134</v>
      </c>
      <c r="E291" s="39"/>
      <c r="F291" s="227" t="s">
        <v>478</v>
      </c>
      <c r="G291" s="39"/>
      <c r="H291" s="39"/>
      <c r="I291" s="228"/>
      <c r="J291" s="39"/>
      <c r="K291" s="39"/>
      <c r="L291" s="43"/>
      <c r="M291" s="229"/>
      <c r="N291" s="230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134</v>
      </c>
      <c r="AU291" s="16" t="s">
        <v>84</v>
      </c>
    </row>
    <row r="292" s="2" customFormat="1" ht="24.15" customHeight="1">
      <c r="A292" s="37"/>
      <c r="B292" s="38"/>
      <c r="C292" s="213" t="s">
        <v>479</v>
      </c>
      <c r="D292" s="213" t="s">
        <v>127</v>
      </c>
      <c r="E292" s="214" t="s">
        <v>480</v>
      </c>
      <c r="F292" s="215" t="s">
        <v>481</v>
      </c>
      <c r="G292" s="216" t="s">
        <v>143</v>
      </c>
      <c r="H292" s="217">
        <v>612.79999999999995</v>
      </c>
      <c r="I292" s="218"/>
      <c r="J292" s="219">
        <f>ROUND(I292*H292,2)</f>
        <v>0</v>
      </c>
      <c r="K292" s="215" t="s">
        <v>131</v>
      </c>
      <c r="L292" s="43"/>
      <c r="M292" s="220" t="s">
        <v>1</v>
      </c>
      <c r="N292" s="221" t="s">
        <v>39</v>
      </c>
      <c r="O292" s="90"/>
      <c r="P292" s="222">
        <f>O292*H292</f>
        <v>0</v>
      </c>
      <c r="Q292" s="222">
        <v>0.00025999999999999998</v>
      </c>
      <c r="R292" s="222">
        <f>Q292*H292</f>
        <v>0.15932799999999997</v>
      </c>
      <c r="S292" s="222">
        <v>0</v>
      </c>
      <c r="T292" s="22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4" t="s">
        <v>209</v>
      </c>
      <c r="AT292" s="224" t="s">
        <v>127</v>
      </c>
      <c r="AU292" s="224" t="s">
        <v>84</v>
      </c>
      <c r="AY292" s="16" t="s">
        <v>124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6" t="s">
        <v>82</v>
      </c>
      <c r="BK292" s="225">
        <f>ROUND(I292*H292,2)</f>
        <v>0</v>
      </c>
      <c r="BL292" s="16" t="s">
        <v>209</v>
      </c>
      <c r="BM292" s="224" t="s">
        <v>482</v>
      </c>
    </row>
    <row r="293" s="2" customFormat="1">
      <c r="A293" s="37"/>
      <c r="B293" s="38"/>
      <c r="C293" s="39"/>
      <c r="D293" s="226" t="s">
        <v>134</v>
      </c>
      <c r="E293" s="39"/>
      <c r="F293" s="227" t="s">
        <v>483</v>
      </c>
      <c r="G293" s="39"/>
      <c r="H293" s="39"/>
      <c r="I293" s="228"/>
      <c r="J293" s="39"/>
      <c r="K293" s="39"/>
      <c r="L293" s="43"/>
      <c r="M293" s="229"/>
      <c r="N293" s="230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134</v>
      </c>
      <c r="AU293" s="16" t="s">
        <v>84</v>
      </c>
    </row>
    <row r="294" s="13" customFormat="1">
      <c r="A294" s="13"/>
      <c r="B294" s="241"/>
      <c r="C294" s="242"/>
      <c r="D294" s="226" t="s">
        <v>164</v>
      </c>
      <c r="E294" s="251" t="s">
        <v>1</v>
      </c>
      <c r="F294" s="243" t="s">
        <v>484</v>
      </c>
      <c r="G294" s="242"/>
      <c r="H294" s="244">
        <v>612.79999999999995</v>
      </c>
      <c r="I294" s="245"/>
      <c r="J294" s="242"/>
      <c r="K294" s="242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164</v>
      </c>
      <c r="AU294" s="250" t="s">
        <v>84</v>
      </c>
      <c r="AV294" s="13" t="s">
        <v>84</v>
      </c>
      <c r="AW294" s="13" t="s">
        <v>31</v>
      </c>
      <c r="AX294" s="13" t="s">
        <v>82</v>
      </c>
      <c r="AY294" s="250" t="s">
        <v>124</v>
      </c>
    </row>
    <row r="295" s="2" customFormat="1" ht="24.15" customHeight="1">
      <c r="A295" s="37"/>
      <c r="B295" s="38"/>
      <c r="C295" s="231" t="s">
        <v>485</v>
      </c>
      <c r="D295" s="231" t="s">
        <v>158</v>
      </c>
      <c r="E295" s="232" t="s">
        <v>486</v>
      </c>
      <c r="F295" s="233" t="s">
        <v>487</v>
      </c>
      <c r="G295" s="234" t="s">
        <v>143</v>
      </c>
      <c r="H295" s="235">
        <v>612.79999999999995</v>
      </c>
      <c r="I295" s="236"/>
      <c r="J295" s="237">
        <f>ROUND(I295*H295,2)</f>
        <v>0</v>
      </c>
      <c r="K295" s="233" t="s">
        <v>131</v>
      </c>
      <c r="L295" s="238"/>
      <c r="M295" s="239" t="s">
        <v>1</v>
      </c>
      <c r="N295" s="240" t="s">
        <v>39</v>
      </c>
      <c r="O295" s="90"/>
      <c r="P295" s="222">
        <f>O295*H295</f>
        <v>0</v>
      </c>
      <c r="Q295" s="222">
        <v>0.036110000000000003</v>
      </c>
      <c r="R295" s="222">
        <f>Q295*H295</f>
        <v>22.128208000000001</v>
      </c>
      <c r="S295" s="222">
        <v>0</v>
      </c>
      <c r="T295" s="22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4" t="s">
        <v>295</v>
      </c>
      <c r="AT295" s="224" t="s">
        <v>158</v>
      </c>
      <c r="AU295" s="224" t="s">
        <v>84</v>
      </c>
      <c r="AY295" s="16" t="s">
        <v>124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6" t="s">
        <v>82</v>
      </c>
      <c r="BK295" s="225">
        <f>ROUND(I295*H295,2)</f>
        <v>0</v>
      </c>
      <c r="BL295" s="16" t="s">
        <v>209</v>
      </c>
      <c r="BM295" s="224" t="s">
        <v>488</v>
      </c>
    </row>
    <row r="296" s="2" customFormat="1">
      <c r="A296" s="37"/>
      <c r="B296" s="38"/>
      <c r="C296" s="39"/>
      <c r="D296" s="226" t="s">
        <v>134</v>
      </c>
      <c r="E296" s="39"/>
      <c r="F296" s="227" t="s">
        <v>487</v>
      </c>
      <c r="G296" s="39"/>
      <c r="H296" s="39"/>
      <c r="I296" s="228"/>
      <c r="J296" s="39"/>
      <c r="K296" s="39"/>
      <c r="L296" s="43"/>
      <c r="M296" s="229"/>
      <c r="N296" s="230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134</v>
      </c>
      <c r="AU296" s="16" t="s">
        <v>84</v>
      </c>
    </row>
    <row r="297" s="2" customFormat="1">
      <c r="A297" s="37"/>
      <c r="B297" s="38"/>
      <c r="C297" s="39"/>
      <c r="D297" s="226" t="s">
        <v>489</v>
      </c>
      <c r="E297" s="39"/>
      <c r="F297" s="263" t="s">
        <v>490</v>
      </c>
      <c r="G297" s="39"/>
      <c r="H297" s="39"/>
      <c r="I297" s="228"/>
      <c r="J297" s="39"/>
      <c r="K297" s="39"/>
      <c r="L297" s="43"/>
      <c r="M297" s="229"/>
      <c r="N297" s="230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489</v>
      </c>
      <c r="AU297" s="16" t="s">
        <v>84</v>
      </c>
    </row>
    <row r="298" s="2" customFormat="1" ht="24.15" customHeight="1">
      <c r="A298" s="37"/>
      <c r="B298" s="38"/>
      <c r="C298" s="213" t="s">
        <v>491</v>
      </c>
      <c r="D298" s="213" t="s">
        <v>127</v>
      </c>
      <c r="E298" s="214" t="s">
        <v>492</v>
      </c>
      <c r="F298" s="215" t="s">
        <v>493</v>
      </c>
      <c r="G298" s="216" t="s">
        <v>283</v>
      </c>
      <c r="H298" s="217">
        <v>352</v>
      </c>
      <c r="I298" s="218"/>
      <c r="J298" s="219">
        <f>ROUND(I298*H298,2)</f>
        <v>0</v>
      </c>
      <c r="K298" s="215" t="s">
        <v>131</v>
      </c>
      <c r="L298" s="43"/>
      <c r="M298" s="220" t="s">
        <v>1</v>
      </c>
      <c r="N298" s="221" t="s">
        <v>39</v>
      </c>
      <c r="O298" s="90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4" t="s">
        <v>209</v>
      </c>
      <c r="AT298" s="224" t="s">
        <v>127</v>
      </c>
      <c r="AU298" s="224" t="s">
        <v>84</v>
      </c>
      <c r="AY298" s="16" t="s">
        <v>124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82</v>
      </c>
      <c r="BK298" s="225">
        <f>ROUND(I298*H298,2)</f>
        <v>0</v>
      </c>
      <c r="BL298" s="16" t="s">
        <v>209</v>
      </c>
      <c r="BM298" s="224" t="s">
        <v>494</v>
      </c>
    </row>
    <row r="299" s="2" customFormat="1">
      <c r="A299" s="37"/>
      <c r="B299" s="38"/>
      <c r="C299" s="39"/>
      <c r="D299" s="226" t="s">
        <v>134</v>
      </c>
      <c r="E299" s="39"/>
      <c r="F299" s="227" t="s">
        <v>495</v>
      </c>
      <c r="G299" s="39"/>
      <c r="H299" s="39"/>
      <c r="I299" s="228"/>
      <c r="J299" s="39"/>
      <c r="K299" s="39"/>
      <c r="L299" s="43"/>
      <c r="M299" s="229"/>
      <c r="N299" s="230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134</v>
      </c>
      <c r="AU299" s="16" t="s">
        <v>84</v>
      </c>
    </row>
    <row r="300" s="2" customFormat="1" ht="21.75" customHeight="1">
      <c r="A300" s="37"/>
      <c r="B300" s="38"/>
      <c r="C300" s="231" t="s">
        <v>496</v>
      </c>
      <c r="D300" s="231" t="s">
        <v>158</v>
      </c>
      <c r="E300" s="232" t="s">
        <v>497</v>
      </c>
      <c r="F300" s="233" t="s">
        <v>498</v>
      </c>
      <c r="G300" s="234" t="s">
        <v>201</v>
      </c>
      <c r="H300" s="235">
        <v>417.60000000000002</v>
      </c>
      <c r="I300" s="236"/>
      <c r="J300" s="237">
        <f>ROUND(I300*H300,2)</f>
        <v>0</v>
      </c>
      <c r="K300" s="233" t="s">
        <v>131</v>
      </c>
      <c r="L300" s="238"/>
      <c r="M300" s="239" t="s">
        <v>1</v>
      </c>
      <c r="N300" s="240" t="s">
        <v>39</v>
      </c>
      <c r="O300" s="90"/>
      <c r="P300" s="222">
        <f>O300*H300</f>
        <v>0</v>
      </c>
      <c r="Q300" s="222">
        <v>0.0050000000000000001</v>
      </c>
      <c r="R300" s="222">
        <f>Q300*H300</f>
        <v>2.0880000000000001</v>
      </c>
      <c r="S300" s="222">
        <v>0</v>
      </c>
      <c r="T300" s="22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4" t="s">
        <v>295</v>
      </c>
      <c r="AT300" s="224" t="s">
        <v>158</v>
      </c>
      <c r="AU300" s="224" t="s">
        <v>84</v>
      </c>
      <c r="AY300" s="16" t="s">
        <v>124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6" t="s">
        <v>82</v>
      </c>
      <c r="BK300" s="225">
        <f>ROUND(I300*H300,2)</f>
        <v>0</v>
      </c>
      <c r="BL300" s="16" t="s">
        <v>209</v>
      </c>
      <c r="BM300" s="224" t="s">
        <v>499</v>
      </c>
    </row>
    <row r="301" s="2" customFormat="1">
      <c r="A301" s="37"/>
      <c r="B301" s="38"/>
      <c r="C301" s="39"/>
      <c r="D301" s="226" t="s">
        <v>134</v>
      </c>
      <c r="E301" s="39"/>
      <c r="F301" s="227" t="s">
        <v>498</v>
      </c>
      <c r="G301" s="39"/>
      <c r="H301" s="39"/>
      <c r="I301" s="228"/>
      <c r="J301" s="39"/>
      <c r="K301" s="39"/>
      <c r="L301" s="43"/>
      <c r="M301" s="229"/>
      <c r="N301" s="230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134</v>
      </c>
      <c r="AU301" s="16" t="s">
        <v>84</v>
      </c>
    </row>
    <row r="302" s="13" customFormat="1">
      <c r="A302" s="13"/>
      <c r="B302" s="241"/>
      <c r="C302" s="242"/>
      <c r="D302" s="226" t="s">
        <v>164</v>
      </c>
      <c r="E302" s="251" t="s">
        <v>1</v>
      </c>
      <c r="F302" s="243" t="s">
        <v>500</v>
      </c>
      <c r="G302" s="242"/>
      <c r="H302" s="244">
        <v>303.60000000000002</v>
      </c>
      <c r="I302" s="245"/>
      <c r="J302" s="242"/>
      <c r="K302" s="242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164</v>
      </c>
      <c r="AU302" s="250" t="s">
        <v>84</v>
      </c>
      <c r="AV302" s="13" t="s">
        <v>84</v>
      </c>
      <c r="AW302" s="13" t="s">
        <v>31</v>
      </c>
      <c r="AX302" s="13" t="s">
        <v>74</v>
      </c>
      <c r="AY302" s="250" t="s">
        <v>124</v>
      </c>
    </row>
    <row r="303" s="13" customFormat="1">
      <c r="A303" s="13"/>
      <c r="B303" s="241"/>
      <c r="C303" s="242"/>
      <c r="D303" s="226" t="s">
        <v>164</v>
      </c>
      <c r="E303" s="251" t="s">
        <v>1</v>
      </c>
      <c r="F303" s="243" t="s">
        <v>501</v>
      </c>
      <c r="G303" s="242"/>
      <c r="H303" s="244">
        <v>43.200000000000003</v>
      </c>
      <c r="I303" s="245"/>
      <c r="J303" s="242"/>
      <c r="K303" s="242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164</v>
      </c>
      <c r="AU303" s="250" t="s">
        <v>84</v>
      </c>
      <c r="AV303" s="13" t="s">
        <v>84</v>
      </c>
      <c r="AW303" s="13" t="s">
        <v>31</v>
      </c>
      <c r="AX303" s="13" t="s">
        <v>74</v>
      </c>
      <c r="AY303" s="250" t="s">
        <v>124</v>
      </c>
    </row>
    <row r="304" s="13" customFormat="1">
      <c r="A304" s="13"/>
      <c r="B304" s="241"/>
      <c r="C304" s="242"/>
      <c r="D304" s="226" t="s">
        <v>164</v>
      </c>
      <c r="E304" s="251" t="s">
        <v>1</v>
      </c>
      <c r="F304" s="243" t="s">
        <v>502</v>
      </c>
      <c r="G304" s="242"/>
      <c r="H304" s="244">
        <v>70.799999999999997</v>
      </c>
      <c r="I304" s="245"/>
      <c r="J304" s="242"/>
      <c r="K304" s="242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164</v>
      </c>
      <c r="AU304" s="250" t="s">
        <v>84</v>
      </c>
      <c r="AV304" s="13" t="s">
        <v>84</v>
      </c>
      <c r="AW304" s="13" t="s">
        <v>31</v>
      </c>
      <c r="AX304" s="13" t="s">
        <v>74</v>
      </c>
      <c r="AY304" s="250" t="s">
        <v>124</v>
      </c>
    </row>
    <row r="305" s="14" customFormat="1">
      <c r="A305" s="14"/>
      <c r="B305" s="252"/>
      <c r="C305" s="253"/>
      <c r="D305" s="226" t="s">
        <v>164</v>
      </c>
      <c r="E305" s="254" t="s">
        <v>1</v>
      </c>
      <c r="F305" s="255" t="s">
        <v>227</v>
      </c>
      <c r="G305" s="253"/>
      <c r="H305" s="256">
        <v>417.60000000000002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164</v>
      </c>
      <c r="AU305" s="262" t="s">
        <v>84</v>
      </c>
      <c r="AV305" s="14" t="s">
        <v>132</v>
      </c>
      <c r="AW305" s="14" t="s">
        <v>31</v>
      </c>
      <c r="AX305" s="14" t="s">
        <v>82</v>
      </c>
      <c r="AY305" s="262" t="s">
        <v>124</v>
      </c>
    </row>
    <row r="306" s="2" customFormat="1" ht="24.15" customHeight="1">
      <c r="A306" s="37"/>
      <c r="B306" s="38"/>
      <c r="C306" s="213" t="s">
        <v>503</v>
      </c>
      <c r="D306" s="213" t="s">
        <v>127</v>
      </c>
      <c r="E306" s="214" t="s">
        <v>504</v>
      </c>
      <c r="F306" s="215" t="s">
        <v>505</v>
      </c>
      <c r="G306" s="216" t="s">
        <v>138</v>
      </c>
      <c r="H306" s="217">
        <v>25.085999999999999</v>
      </c>
      <c r="I306" s="218"/>
      <c r="J306" s="219">
        <f>ROUND(I306*H306,2)</f>
        <v>0</v>
      </c>
      <c r="K306" s="215" t="s">
        <v>131</v>
      </c>
      <c r="L306" s="43"/>
      <c r="M306" s="220" t="s">
        <v>1</v>
      </c>
      <c r="N306" s="221" t="s">
        <v>39</v>
      </c>
      <c r="O306" s="90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4" t="s">
        <v>209</v>
      </c>
      <c r="AT306" s="224" t="s">
        <v>127</v>
      </c>
      <c r="AU306" s="224" t="s">
        <v>84</v>
      </c>
      <c r="AY306" s="16" t="s">
        <v>124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6" t="s">
        <v>82</v>
      </c>
      <c r="BK306" s="225">
        <f>ROUND(I306*H306,2)</f>
        <v>0</v>
      </c>
      <c r="BL306" s="16" t="s">
        <v>209</v>
      </c>
      <c r="BM306" s="224" t="s">
        <v>506</v>
      </c>
    </row>
    <row r="307" s="2" customFormat="1">
      <c r="A307" s="37"/>
      <c r="B307" s="38"/>
      <c r="C307" s="39"/>
      <c r="D307" s="226" t="s">
        <v>134</v>
      </c>
      <c r="E307" s="39"/>
      <c r="F307" s="227" t="s">
        <v>507</v>
      </c>
      <c r="G307" s="39"/>
      <c r="H307" s="39"/>
      <c r="I307" s="228"/>
      <c r="J307" s="39"/>
      <c r="K307" s="39"/>
      <c r="L307" s="43"/>
      <c r="M307" s="229"/>
      <c r="N307" s="230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134</v>
      </c>
      <c r="AU307" s="16" t="s">
        <v>84</v>
      </c>
    </row>
    <row r="308" s="12" customFormat="1" ht="22.8" customHeight="1">
      <c r="A308" s="12"/>
      <c r="B308" s="197"/>
      <c r="C308" s="198"/>
      <c r="D308" s="199" t="s">
        <v>73</v>
      </c>
      <c r="E308" s="211" t="s">
        <v>508</v>
      </c>
      <c r="F308" s="211" t="s">
        <v>509</v>
      </c>
      <c r="G308" s="198"/>
      <c r="H308" s="198"/>
      <c r="I308" s="201"/>
      <c r="J308" s="212">
        <f>BK308</f>
        <v>0</v>
      </c>
      <c r="K308" s="198"/>
      <c r="L308" s="203"/>
      <c r="M308" s="204"/>
      <c r="N308" s="205"/>
      <c r="O308" s="205"/>
      <c r="P308" s="206">
        <f>SUM(P309:P341)</f>
        <v>0</v>
      </c>
      <c r="Q308" s="205"/>
      <c r="R308" s="206">
        <f>SUM(R309:R341)</f>
        <v>0.025924500000000003</v>
      </c>
      <c r="S308" s="205"/>
      <c r="T308" s="207">
        <f>SUM(T309:T341)</f>
        <v>23.408000000000001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8" t="s">
        <v>84</v>
      </c>
      <c r="AT308" s="209" t="s">
        <v>73</v>
      </c>
      <c r="AU308" s="209" t="s">
        <v>82</v>
      </c>
      <c r="AY308" s="208" t="s">
        <v>124</v>
      </c>
      <c r="BK308" s="210">
        <f>SUM(BK309:BK341)</f>
        <v>0</v>
      </c>
    </row>
    <row r="309" s="2" customFormat="1" ht="24.15" customHeight="1">
      <c r="A309" s="37"/>
      <c r="B309" s="38"/>
      <c r="C309" s="213" t="s">
        <v>510</v>
      </c>
      <c r="D309" s="213" t="s">
        <v>127</v>
      </c>
      <c r="E309" s="214" t="s">
        <v>511</v>
      </c>
      <c r="F309" s="215" t="s">
        <v>512</v>
      </c>
      <c r="G309" s="216" t="s">
        <v>143</v>
      </c>
      <c r="H309" s="217">
        <v>425.60000000000002</v>
      </c>
      <c r="I309" s="218"/>
      <c r="J309" s="219">
        <f>ROUND(I309*H309,2)</f>
        <v>0</v>
      </c>
      <c r="K309" s="215" t="s">
        <v>131</v>
      </c>
      <c r="L309" s="43"/>
      <c r="M309" s="220" t="s">
        <v>1</v>
      </c>
      <c r="N309" s="221" t="s">
        <v>39</v>
      </c>
      <c r="O309" s="90"/>
      <c r="P309" s="222">
        <f>O309*H309</f>
        <v>0</v>
      </c>
      <c r="Q309" s="222">
        <v>6.0000000000000002E-05</v>
      </c>
      <c r="R309" s="222">
        <f>Q309*H309</f>
        <v>0.025536000000000003</v>
      </c>
      <c r="S309" s="222">
        <v>0</v>
      </c>
      <c r="T309" s="22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4" t="s">
        <v>209</v>
      </c>
      <c r="AT309" s="224" t="s">
        <v>127</v>
      </c>
      <c r="AU309" s="224" t="s">
        <v>84</v>
      </c>
      <c r="AY309" s="16" t="s">
        <v>124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6" t="s">
        <v>82</v>
      </c>
      <c r="BK309" s="225">
        <f>ROUND(I309*H309,2)</f>
        <v>0</v>
      </c>
      <c r="BL309" s="16" t="s">
        <v>209</v>
      </c>
      <c r="BM309" s="224" t="s">
        <v>513</v>
      </c>
    </row>
    <row r="310" s="2" customFormat="1">
      <c r="A310" s="37"/>
      <c r="B310" s="38"/>
      <c r="C310" s="39"/>
      <c r="D310" s="226" t="s">
        <v>134</v>
      </c>
      <c r="E310" s="39"/>
      <c r="F310" s="227" t="s">
        <v>514</v>
      </c>
      <c r="G310" s="39"/>
      <c r="H310" s="39"/>
      <c r="I310" s="228"/>
      <c r="J310" s="39"/>
      <c r="K310" s="39"/>
      <c r="L310" s="43"/>
      <c r="M310" s="229"/>
      <c r="N310" s="230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134</v>
      </c>
      <c r="AU310" s="16" t="s">
        <v>84</v>
      </c>
    </row>
    <row r="311" s="2" customFormat="1" ht="16.5" customHeight="1">
      <c r="A311" s="37"/>
      <c r="B311" s="38"/>
      <c r="C311" s="213" t="s">
        <v>515</v>
      </c>
      <c r="D311" s="213" t="s">
        <v>127</v>
      </c>
      <c r="E311" s="214" t="s">
        <v>516</v>
      </c>
      <c r="F311" s="215" t="s">
        <v>517</v>
      </c>
      <c r="G311" s="216" t="s">
        <v>143</v>
      </c>
      <c r="H311" s="217">
        <v>425.60000000000002</v>
      </c>
      <c r="I311" s="218"/>
      <c r="J311" s="219">
        <f>ROUND(I311*H311,2)</f>
        <v>0</v>
      </c>
      <c r="K311" s="215" t="s">
        <v>131</v>
      </c>
      <c r="L311" s="43"/>
      <c r="M311" s="220" t="s">
        <v>1</v>
      </c>
      <c r="N311" s="221" t="s">
        <v>39</v>
      </c>
      <c r="O311" s="90"/>
      <c r="P311" s="222">
        <f>O311*H311</f>
        <v>0</v>
      </c>
      <c r="Q311" s="222">
        <v>0</v>
      </c>
      <c r="R311" s="222">
        <f>Q311*H311</f>
        <v>0</v>
      </c>
      <c r="S311" s="222">
        <v>0.055</v>
      </c>
      <c r="T311" s="223">
        <f>S311*H311</f>
        <v>23.408000000000001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4" t="s">
        <v>209</v>
      </c>
      <c r="AT311" s="224" t="s">
        <v>127</v>
      </c>
      <c r="AU311" s="224" t="s">
        <v>84</v>
      </c>
      <c r="AY311" s="16" t="s">
        <v>124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6" t="s">
        <v>82</v>
      </c>
      <c r="BK311" s="225">
        <f>ROUND(I311*H311,2)</f>
        <v>0</v>
      </c>
      <c r="BL311" s="16" t="s">
        <v>209</v>
      </c>
      <c r="BM311" s="224" t="s">
        <v>518</v>
      </c>
    </row>
    <row r="312" s="2" customFormat="1">
      <c r="A312" s="37"/>
      <c r="B312" s="38"/>
      <c r="C312" s="39"/>
      <c r="D312" s="226" t="s">
        <v>134</v>
      </c>
      <c r="E312" s="39"/>
      <c r="F312" s="227" t="s">
        <v>519</v>
      </c>
      <c r="G312" s="39"/>
      <c r="H312" s="39"/>
      <c r="I312" s="228"/>
      <c r="J312" s="39"/>
      <c r="K312" s="39"/>
      <c r="L312" s="43"/>
      <c r="M312" s="229"/>
      <c r="N312" s="230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134</v>
      </c>
      <c r="AU312" s="16" t="s">
        <v>84</v>
      </c>
    </row>
    <row r="313" s="2" customFormat="1" ht="24.15" customHeight="1">
      <c r="A313" s="37"/>
      <c r="B313" s="38"/>
      <c r="C313" s="213" t="s">
        <v>520</v>
      </c>
      <c r="D313" s="213" t="s">
        <v>127</v>
      </c>
      <c r="E313" s="214" t="s">
        <v>521</v>
      </c>
      <c r="F313" s="215" t="s">
        <v>522</v>
      </c>
      <c r="G313" s="216" t="s">
        <v>143</v>
      </c>
      <c r="H313" s="217">
        <v>1.05</v>
      </c>
      <c r="I313" s="218"/>
      <c r="J313" s="219">
        <f>ROUND(I313*H313,2)</f>
        <v>0</v>
      </c>
      <c r="K313" s="215" t="s">
        <v>131</v>
      </c>
      <c r="L313" s="43"/>
      <c r="M313" s="220" t="s">
        <v>1</v>
      </c>
      <c r="N313" s="221" t="s">
        <v>39</v>
      </c>
      <c r="O313" s="90"/>
      <c r="P313" s="222">
        <f>O313*H313</f>
        <v>0</v>
      </c>
      <c r="Q313" s="222">
        <v>0.00036999999999999999</v>
      </c>
      <c r="R313" s="222">
        <f>Q313*H313</f>
        <v>0.00038850000000000001</v>
      </c>
      <c r="S313" s="222">
        <v>0</v>
      </c>
      <c r="T313" s="22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4" t="s">
        <v>209</v>
      </c>
      <c r="AT313" s="224" t="s">
        <v>127</v>
      </c>
      <c r="AU313" s="224" t="s">
        <v>84</v>
      </c>
      <c r="AY313" s="16" t="s">
        <v>124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6" t="s">
        <v>82</v>
      </c>
      <c r="BK313" s="225">
        <f>ROUND(I313*H313,2)</f>
        <v>0</v>
      </c>
      <c r="BL313" s="16" t="s">
        <v>209</v>
      </c>
      <c r="BM313" s="224" t="s">
        <v>523</v>
      </c>
    </row>
    <row r="314" s="2" customFormat="1">
      <c r="A314" s="37"/>
      <c r="B314" s="38"/>
      <c r="C314" s="39"/>
      <c r="D314" s="226" t="s">
        <v>134</v>
      </c>
      <c r="E314" s="39"/>
      <c r="F314" s="227" t="s">
        <v>524</v>
      </c>
      <c r="G314" s="39"/>
      <c r="H314" s="39"/>
      <c r="I314" s="228"/>
      <c r="J314" s="39"/>
      <c r="K314" s="39"/>
      <c r="L314" s="43"/>
      <c r="M314" s="229"/>
      <c r="N314" s="230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134</v>
      </c>
      <c r="AU314" s="16" t="s">
        <v>84</v>
      </c>
    </row>
    <row r="315" s="13" customFormat="1">
      <c r="A315" s="13"/>
      <c r="B315" s="241"/>
      <c r="C315" s="242"/>
      <c r="D315" s="226" t="s">
        <v>164</v>
      </c>
      <c r="E315" s="251" t="s">
        <v>1</v>
      </c>
      <c r="F315" s="243" t="s">
        <v>525</v>
      </c>
      <c r="G315" s="242"/>
      <c r="H315" s="244">
        <v>1.05</v>
      </c>
      <c r="I315" s="245"/>
      <c r="J315" s="242"/>
      <c r="K315" s="242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164</v>
      </c>
      <c r="AU315" s="250" t="s">
        <v>84</v>
      </c>
      <c r="AV315" s="13" t="s">
        <v>84</v>
      </c>
      <c r="AW315" s="13" t="s">
        <v>31</v>
      </c>
      <c r="AX315" s="13" t="s">
        <v>82</v>
      </c>
      <c r="AY315" s="250" t="s">
        <v>124</v>
      </c>
    </row>
    <row r="316" s="2" customFormat="1" ht="16.5" customHeight="1">
      <c r="A316" s="37"/>
      <c r="B316" s="38"/>
      <c r="C316" s="231" t="s">
        <v>526</v>
      </c>
      <c r="D316" s="231" t="s">
        <v>158</v>
      </c>
      <c r="E316" s="232" t="s">
        <v>527</v>
      </c>
      <c r="F316" s="233" t="s">
        <v>528</v>
      </c>
      <c r="G316" s="234" t="s">
        <v>283</v>
      </c>
      <c r="H316" s="235">
        <v>1</v>
      </c>
      <c r="I316" s="236"/>
      <c r="J316" s="237">
        <f>ROUND(I316*H316,2)</f>
        <v>0</v>
      </c>
      <c r="K316" s="233" t="s">
        <v>1</v>
      </c>
      <c r="L316" s="238"/>
      <c r="M316" s="239" t="s">
        <v>1</v>
      </c>
      <c r="N316" s="240" t="s">
        <v>39</v>
      </c>
      <c r="O316" s="90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4" t="s">
        <v>295</v>
      </c>
      <c r="AT316" s="224" t="s">
        <v>158</v>
      </c>
      <c r="AU316" s="224" t="s">
        <v>84</v>
      </c>
      <c r="AY316" s="16" t="s">
        <v>124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6" t="s">
        <v>82</v>
      </c>
      <c r="BK316" s="225">
        <f>ROUND(I316*H316,2)</f>
        <v>0</v>
      </c>
      <c r="BL316" s="16" t="s">
        <v>209</v>
      </c>
      <c r="BM316" s="224" t="s">
        <v>529</v>
      </c>
    </row>
    <row r="317" s="2" customFormat="1">
      <c r="A317" s="37"/>
      <c r="B317" s="38"/>
      <c r="C317" s="39"/>
      <c r="D317" s="226" t="s">
        <v>134</v>
      </c>
      <c r="E317" s="39"/>
      <c r="F317" s="227" t="s">
        <v>528</v>
      </c>
      <c r="G317" s="39"/>
      <c r="H317" s="39"/>
      <c r="I317" s="228"/>
      <c r="J317" s="39"/>
      <c r="K317" s="39"/>
      <c r="L317" s="43"/>
      <c r="M317" s="229"/>
      <c r="N317" s="230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134</v>
      </c>
      <c r="AU317" s="16" t="s">
        <v>84</v>
      </c>
    </row>
    <row r="318" s="2" customFormat="1">
      <c r="A318" s="37"/>
      <c r="B318" s="38"/>
      <c r="C318" s="39"/>
      <c r="D318" s="226" t="s">
        <v>489</v>
      </c>
      <c r="E318" s="39"/>
      <c r="F318" s="263" t="s">
        <v>530</v>
      </c>
      <c r="G318" s="39"/>
      <c r="H318" s="39"/>
      <c r="I318" s="228"/>
      <c r="J318" s="39"/>
      <c r="K318" s="39"/>
      <c r="L318" s="43"/>
      <c r="M318" s="229"/>
      <c r="N318" s="230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489</v>
      </c>
      <c r="AU318" s="16" t="s">
        <v>84</v>
      </c>
    </row>
    <row r="319" s="2" customFormat="1" ht="24.15" customHeight="1">
      <c r="A319" s="37"/>
      <c r="B319" s="38"/>
      <c r="C319" s="213" t="s">
        <v>531</v>
      </c>
      <c r="D319" s="213" t="s">
        <v>127</v>
      </c>
      <c r="E319" s="214" t="s">
        <v>532</v>
      </c>
      <c r="F319" s="215" t="s">
        <v>533</v>
      </c>
      <c r="G319" s="216" t="s">
        <v>283</v>
      </c>
      <c r="H319" s="217">
        <v>6</v>
      </c>
      <c r="I319" s="218"/>
      <c r="J319" s="219">
        <f>ROUND(I319*H319,2)</f>
        <v>0</v>
      </c>
      <c r="K319" s="215" t="s">
        <v>131</v>
      </c>
      <c r="L319" s="43"/>
      <c r="M319" s="220" t="s">
        <v>1</v>
      </c>
      <c r="N319" s="221" t="s">
        <v>39</v>
      </c>
      <c r="O319" s="90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4" t="s">
        <v>209</v>
      </c>
      <c r="AT319" s="224" t="s">
        <v>127</v>
      </c>
      <c r="AU319" s="224" t="s">
        <v>84</v>
      </c>
      <c r="AY319" s="16" t="s">
        <v>124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6" t="s">
        <v>82</v>
      </c>
      <c r="BK319" s="225">
        <f>ROUND(I319*H319,2)</f>
        <v>0</v>
      </c>
      <c r="BL319" s="16" t="s">
        <v>209</v>
      </c>
      <c r="BM319" s="224" t="s">
        <v>534</v>
      </c>
    </row>
    <row r="320" s="2" customFormat="1">
      <c r="A320" s="37"/>
      <c r="B320" s="38"/>
      <c r="C320" s="39"/>
      <c r="D320" s="226" t="s">
        <v>134</v>
      </c>
      <c r="E320" s="39"/>
      <c r="F320" s="227" t="s">
        <v>535</v>
      </c>
      <c r="G320" s="39"/>
      <c r="H320" s="39"/>
      <c r="I320" s="228"/>
      <c r="J320" s="39"/>
      <c r="K320" s="39"/>
      <c r="L320" s="43"/>
      <c r="M320" s="229"/>
      <c r="N320" s="230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134</v>
      </c>
      <c r="AU320" s="16" t="s">
        <v>84</v>
      </c>
    </row>
    <row r="321" s="2" customFormat="1" ht="16.5" customHeight="1">
      <c r="A321" s="37"/>
      <c r="B321" s="38"/>
      <c r="C321" s="231" t="s">
        <v>536</v>
      </c>
      <c r="D321" s="231" t="s">
        <v>158</v>
      </c>
      <c r="E321" s="232" t="s">
        <v>537</v>
      </c>
      <c r="F321" s="233" t="s">
        <v>538</v>
      </c>
      <c r="G321" s="234" t="s">
        <v>283</v>
      </c>
      <c r="H321" s="235">
        <v>3</v>
      </c>
      <c r="I321" s="236"/>
      <c r="J321" s="237">
        <f>ROUND(I321*H321,2)</f>
        <v>0</v>
      </c>
      <c r="K321" s="233" t="s">
        <v>1</v>
      </c>
      <c r="L321" s="238"/>
      <c r="M321" s="239" t="s">
        <v>1</v>
      </c>
      <c r="N321" s="240" t="s">
        <v>39</v>
      </c>
      <c r="O321" s="90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4" t="s">
        <v>295</v>
      </c>
      <c r="AT321" s="224" t="s">
        <v>158</v>
      </c>
      <c r="AU321" s="224" t="s">
        <v>84</v>
      </c>
      <c r="AY321" s="16" t="s">
        <v>124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6" t="s">
        <v>82</v>
      </c>
      <c r="BK321" s="225">
        <f>ROUND(I321*H321,2)</f>
        <v>0</v>
      </c>
      <c r="BL321" s="16" t="s">
        <v>209</v>
      </c>
      <c r="BM321" s="224" t="s">
        <v>539</v>
      </c>
    </row>
    <row r="322" s="2" customFormat="1">
      <c r="A322" s="37"/>
      <c r="B322" s="38"/>
      <c r="C322" s="39"/>
      <c r="D322" s="226" t="s">
        <v>134</v>
      </c>
      <c r="E322" s="39"/>
      <c r="F322" s="227" t="s">
        <v>538</v>
      </c>
      <c r="G322" s="39"/>
      <c r="H322" s="39"/>
      <c r="I322" s="228"/>
      <c r="J322" s="39"/>
      <c r="K322" s="39"/>
      <c r="L322" s="43"/>
      <c r="M322" s="229"/>
      <c r="N322" s="230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134</v>
      </c>
      <c r="AU322" s="16" t="s">
        <v>84</v>
      </c>
    </row>
    <row r="323" s="2" customFormat="1">
      <c r="A323" s="37"/>
      <c r="B323" s="38"/>
      <c r="C323" s="39"/>
      <c r="D323" s="226" t="s">
        <v>489</v>
      </c>
      <c r="E323" s="39"/>
      <c r="F323" s="263" t="s">
        <v>540</v>
      </c>
      <c r="G323" s="39"/>
      <c r="H323" s="39"/>
      <c r="I323" s="228"/>
      <c r="J323" s="39"/>
      <c r="K323" s="39"/>
      <c r="L323" s="43"/>
      <c r="M323" s="229"/>
      <c r="N323" s="230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489</v>
      </c>
      <c r="AU323" s="16" t="s">
        <v>84</v>
      </c>
    </row>
    <row r="324" s="2" customFormat="1" ht="16.5" customHeight="1">
      <c r="A324" s="37"/>
      <c r="B324" s="38"/>
      <c r="C324" s="231" t="s">
        <v>541</v>
      </c>
      <c r="D324" s="231" t="s">
        <v>158</v>
      </c>
      <c r="E324" s="232" t="s">
        <v>542</v>
      </c>
      <c r="F324" s="233" t="s">
        <v>543</v>
      </c>
      <c r="G324" s="234" t="s">
        <v>283</v>
      </c>
      <c r="H324" s="235">
        <v>3</v>
      </c>
      <c r="I324" s="236"/>
      <c r="J324" s="237">
        <f>ROUND(I324*H324,2)</f>
        <v>0</v>
      </c>
      <c r="K324" s="233" t="s">
        <v>1</v>
      </c>
      <c r="L324" s="238"/>
      <c r="M324" s="239" t="s">
        <v>1</v>
      </c>
      <c r="N324" s="240" t="s">
        <v>39</v>
      </c>
      <c r="O324" s="90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4" t="s">
        <v>295</v>
      </c>
      <c r="AT324" s="224" t="s">
        <v>158</v>
      </c>
      <c r="AU324" s="224" t="s">
        <v>84</v>
      </c>
      <c r="AY324" s="16" t="s">
        <v>124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6" t="s">
        <v>82</v>
      </c>
      <c r="BK324" s="225">
        <f>ROUND(I324*H324,2)</f>
        <v>0</v>
      </c>
      <c r="BL324" s="16" t="s">
        <v>209</v>
      </c>
      <c r="BM324" s="224" t="s">
        <v>544</v>
      </c>
    </row>
    <row r="325" s="2" customFormat="1">
      <c r="A325" s="37"/>
      <c r="B325" s="38"/>
      <c r="C325" s="39"/>
      <c r="D325" s="226" t="s">
        <v>134</v>
      </c>
      <c r="E325" s="39"/>
      <c r="F325" s="227" t="s">
        <v>543</v>
      </c>
      <c r="G325" s="39"/>
      <c r="H325" s="39"/>
      <c r="I325" s="228"/>
      <c r="J325" s="39"/>
      <c r="K325" s="39"/>
      <c r="L325" s="43"/>
      <c r="M325" s="229"/>
      <c r="N325" s="230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134</v>
      </c>
      <c r="AU325" s="16" t="s">
        <v>84</v>
      </c>
    </row>
    <row r="326" s="2" customFormat="1">
      <c r="A326" s="37"/>
      <c r="B326" s="38"/>
      <c r="C326" s="39"/>
      <c r="D326" s="226" t="s">
        <v>489</v>
      </c>
      <c r="E326" s="39"/>
      <c r="F326" s="263" t="s">
        <v>545</v>
      </c>
      <c r="G326" s="39"/>
      <c r="H326" s="39"/>
      <c r="I326" s="228"/>
      <c r="J326" s="39"/>
      <c r="K326" s="39"/>
      <c r="L326" s="43"/>
      <c r="M326" s="229"/>
      <c r="N326" s="230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489</v>
      </c>
      <c r="AU326" s="16" t="s">
        <v>84</v>
      </c>
    </row>
    <row r="327" s="2" customFormat="1" ht="24.15" customHeight="1">
      <c r="A327" s="37"/>
      <c r="B327" s="38"/>
      <c r="C327" s="213" t="s">
        <v>546</v>
      </c>
      <c r="D327" s="213" t="s">
        <v>127</v>
      </c>
      <c r="E327" s="214" t="s">
        <v>547</v>
      </c>
      <c r="F327" s="215" t="s">
        <v>548</v>
      </c>
      <c r="G327" s="216" t="s">
        <v>283</v>
      </c>
      <c r="H327" s="217">
        <v>1</v>
      </c>
      <c r="I327" s="218"/>
      <c r="J327" s="219">
        <f>ROUND(I327*H327,2)</f>
        <v>0</v>
      </c>
      <c r="K327" s="215" t="s">
        <v>131</v>
      </c>
      <c r="L327" s="43"/>
      <c r="M327" s="220" t="s">
        <v>1</v>
      </c>
      <c r="N327" s="221" t="s">
        <v>39</v>
      </c>
      <c r="O327" s="90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4" t="s">
        <v>209</v>
      </c>
      <c r="AT327" s="224" t="s">
        <v>127</v>
      </c>
      <c r="AU327" s="224" t="s">
        <v>84</v>
      </c>
      <c r="AY327" s="16" t="s">
        <v>124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6" t="s">
        <v>82</v>
      </c>
      <c r="BK327" s="225">
        <f>ROUND(I327*H327,2)</f>
        <v>0</v>
      </c>
      <c r="BL327" s="16" t="s">
        <v>209</v>
      </c>
      <c r="BM327" s="224" t="s">
        <v>549</v>
      </c>
    </row>
    <row r="328" s="2" customFormat="1">
      <c r="A328" s="37"/>
      <c r="B328" s="38"/>
      <c r="C328" s="39"/>
      <c r="D328" s="226" t="s">
        <v>134</v>
      </c>
      <c r="E328" s="39"/>
      <c r="F328" s="227" t="s">
        <v>550</v>
      </c>
      <c r="G328" s="39"/>
      <c r="H328" s="39"/>
      <c r="I328" s="228"/>
      <c r="J328" s="39"/>
      <c r="K328" s="39"/>
      <c r="L328" s="43"/>
      <c r="M328" s="229"/>
      <c r="N328" s="230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134</v>
      </c>
      <c r="AU328" s="16" t="s">
        <v>84</v>
      </c>
    </row>
    <row r="329" s="2" customFormat="1" ht="16.5" customHeight="1">
      <c r="A329" s="37"/>
      <c r="B329" s="38"/>
      <c r="C329" s="231" t="s">
        <v>551</v>
      </c>
      <c r="D329" s="231" t="s">
        <v>158</v>
      </c>
      <c r="E329" s="232" t="s">
        <v>552</v>
      </c>
      <c r="F329" s="233" t="s">
        <v>553</v>
      </c>
      <c r="G329" s="234" t="s">
        <v>283</v>
      </c>
      <c r="H329" s="235">
        <v>1</v>
      </c>
      <c r="I329" s="236"/>
      <c r="J329" s="237">
        <f>ROUND(I329*H329,2)</f>
        <v>0</v>
      </c>
      <c r="K329" s="233" t="s">
        <v>1</v>
      </c>
      <c r="L329" s="238"/>
      <c r="M329" s="239" t="s">
        <v>1</v>
      </c>
      <c r="N329" s="240" t="s">
        <v>39</v>
      </c>
      <c r="O329" s="90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4" t="s">
        <v>295</v>
      </c>
      <c r="AT329" s="224" t="s">
        <v>158</v>
      </c>
      <c r="AU329" s="224" t="s">
        <v>84</v>
      </c>
      <c r="AY329" s="16" t="s">
        <v>124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6" t="s">
        <v>82</v>
      </c>
      <c r="BK329" s="225">
        <f>ROUND(I329*H329,2)</f>
        <v>0</v>
      </c>
      <c r="BL329" s="16" t="s">
        <v>209</v>
      </c>
      <c r="BM329" s="224" t="s">
        <v>554</v>
      </c>
    </row>
    <row r="330" s="2" customFormat="1">
      <c r="A330" s="37"/>
      <c r="B330" s="38"/>
      <c r="C330" s="39"/>
      <c r="D330" s="226" t="s">
        <v>134</v>
      </c>
      <c r="E330" s="39"/>
      <c r="F330" s="227" t="s">
        <v>553</v>
      </c>
      <c r="G330" s="39"/>
      <c r="H330" s="39"/>
      <c r="I330" s="228"/>
      <c r="J330" s="39"/>
      <c r="K330" s="39"/>
      <c r="L330" s="43"/>
      <c r="M330" s="229"/>
      <c r="N330" s="230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134</v>
      </c>
      <c r="AU330" s="16" t="s">
        <v>84</v>
      </c>
    </row>
    <row r="331" s="2" customFormat="1">
      <c r="A331" s="37"/>
      <c r="B331" s="38"/>
      <c r="C331" s="39"/>
      <c r="D331" s="226" t="s">
        <v>489</v>
      </c>
      <c r="E331" s="39"/>
      <c r="F331" s="263" t="s">
        <v>555</v>
      </c>
      <c r="G331" s="39"/>
      <c r="H331" s="39"/>
      <c r="I331" s="228"/>
      <c r="J331" s="39"/>
      <c r="K331" s="39"/>
      <c r="L331" s="43"/>
      <c r="M331" s="229"/>
      <c r="N331" s="230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489</v>
      </c>
      <c r="AU331" s="16" t="s">
        <v>84</v>
      </c>
    </row>
    <row r="332" s="2" customFormat="1" ht="24.15" customHeight="1">
      <c r="A332" s="37"/>
      <c r="B332" s="38"/>
      <c r="C332" s="213" t="s">
        <v>556</v>
      </c>
      <c r="D332" s="213" t="s">
        <v>127</v>
      </c>
      <c r="E332" s="214" t="s">
        <v>557</v>
      </c>
      <c r="F332" s="215" t="s">
        <v>558</v>
      </c>
      <c r="G332" s="216" t="s">
        <v>283</v>
      </c>
      <c r="H332" s="217">
        <v>1</v>
      </c>
      <c r="I332" s="218"/>
      <c r="J332" s="219">
        <f>ROUND(I332*H332,2)</f>
        <v>0</v>
      </c>
      <c r="K332" s="215" t="s">
        <v>131</v>
      </c>
      <c r="L332" s="43"/>
      <c r="M332" s="220" t="s">
        <v>1</v>
      </c>
      <c r="N332" s="221" t="s">
        <v>39</v>
      </c>
      <c r="O332" s="90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4" t="s">
        <v>209</v>
      </c>
      <c r="AT332" s="224" t="s">
        <v>127</v>
      </c>
      <c r="AU332" s="224" t="s">
        <v>84</v>
      </c>
      <c r="AY332" s="16" t="s">
        <v>124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6" t="s">
        <v>82</v>
      </c>
      <c r="BK332" s="225">
        <f>ROUND(I332*H332,2)</f>
        <v>0</v>
      </c>
      <c r="BL332" s="16" t="s">
        <v>209</v>
      </c>
      <c r="BM332" s="224" t="s">
        <v>559</v>
      </c>
    </row>
    <row r="333" s="2" customFormat="1">
      <c r="A333" s="37"/>
      <c r="B333" s="38"/>
      <c r="C333" s="39"/>
      <c r="D333" s="226" t="s">
        <v>134</v>
      </c>
      <c r="E333" s="39"/>
      <c r="F333" s="227" t="s">
        <v>560</v>
      </c>
      <c r="G333" s="39"/>
      <c r="H333" s="39"/>
      <c r="I333" s="228"/>
      <c r="J333" s="39"/>
      <c r="K333" s="39"/>
      <c r="L333" s="43"/>
      <c r="M333" s="229"/>
      <c r="N333" s="230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134</v>
      </c>
      <c r="AU333" s="16" t="s">
        <v>84</v>
      </c>
    </row>
    <row r="334" s="2" customFormat="1" ht="16.5" customHeight="1">
      <c r="A334" s="37"/>
      <c r="B334" s="38"/>
      <c r="C334" s="231" t="s">
        <v>561</v>
      </c>
      <c r="D334" s="231" t="s">
        <v>158</v>
      </c>
      <c r="E334" s="232" t="s">
        <v>562</v>
      </c>
      <c r="F334" s="233" t="s">
        <v>563</v>
      </c>
      <c r="G334" s="234" t="s">
        <v>283</v>
      </c>
      <c r="H334" s="235">
        <v>1</v>
      </c>
      <c r="I334" s="236"/>
      <c r="J334" s="237">
        <f>ROUND(I334*H334,2)</f>
        <v>0</v>
      </c>
      <c r="K334" s="233" t="s">
        <v>1</v>
      </c>
      <c r="L334" s="238"/>
      <c r="M334" s="239" t="s">
        <v>1</v>
      </c>
      <c r="N334" s="240" t="s">
        <v>39</v>
      </c>
      <c r="O334" s="90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4" t="s">
        <v>295</v>
      </c>
      <c r="AT334" s="224" t="s">
        <v>158</v>
      </c>
      <c r="AU334" s="224" t="s">
        <v>84</v>
      </c>
      <c r="AY334" s="16" t="s">
        <v>124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6" t="s">
        <v>82</v>
      </c>
      <c r="BK334" s="225">
        <f>ROUND(I334*H334,2)</f>
        <v>0</v>
      </c>
      <c r="BL334" s="16" t="s">
        <v>209</v>
      </c>
      <c r="BM334" s="224" t="s">
        <v>564</v>
      </c>
    </row>
    <row r="335" s="2" customFormat="1">
      <c r="A335" s="37"/>
      <c r="B335" s="38"/>
      <c r="C335" s="39"/>
      <c r="D335" s="226" t="s">
        <v>134</v>
      </c>
      <c r="E335" s="39"/>
      <c r="F335" s="227" t="s">
        <v>563</v>
      </c>
      <c r="G335" s="39"/>
      <c r="H335" s="39"/>
      <c r="I335" s="228"/>
      <c r="J335" s="39"/>
      <c r="K335" s="39"/>
      <c r="L335" s="43"/>
      <c r="M335" s="229"/>
      <c r="N335" s="230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134</v>
      </c>
      <c r="AU335" s="16" t="s">
        <v>84</v>
      </c>
    </row>
    <row r="336" s="2" customFormat="1">
      <c r="A336" s="37"/>
      <c r="B336" s="38"/>
      <c r="C336" s="39"/>
      <c r="D336" s="226" t="s">
        <v>489</v>
      </c>
      <c r="E336" s="39"/>
      <c r="F336" s="263" t="s">
        <v>565</v>
      </c>
      <c r="G336" s="39"/>
      <c r="H336" s="39"/>
      <c r="I336" s="228"/>
      <c r="J336" s="39"/>
      <c r="K336" s="39"/>
      <c r="L336" s="43"/>
      <c r="M336" s="229"/>
      <c r="N336" s="230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489</v>
      </c>
      <c r="AU336" s="16" t="s">
        <v>84</v>
      </c>
    </row>
    <row r="337" s="2" customFormat="1" ht="16.5" customHeight="1">
      <c r="A337" s="37"/>
      <c r="B337" s="38"/>
      <c r="C337" s="231" t="s">
        <v>566</v>
      </c>
      <c r="D337" s="231" t="s">
        <v>158</v>
      </c>
      <c r="E337" s="232" t="s">
        <v>567</v>
      </c>
      <c r="F337" s="233" t="s">
        <v>568</v>
      </c>
      <c r="G337" s="234" t="s">
        <v>283</v>
      </c>
      <c r="H337" s="235">
        <v>1</v>
      </c>
      <c r="I337" s="236"/>
      <c r="J337" s="237">
        <f>ROUND(I337*H337,2)</f>
        <v>0</v>
      </c>
      <c r="K337" s="233" t="s">
        <v>1</v>
      </c>
      <c r="L337" s="238"/>
      <c r="M337" s="239" t="s">
        <v>1</v>
      </c>
      <c r="N337" s="240" t="s">
        <v>39</v>
      </c>
      <c r="O337" s="90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4" t="s">
        <v>295</v>
      </c>
      <c r="AT337" s="224" t="s">
        <v>158</v>
      </c>
      <c r="AU337" s="224" t="s">
        <v>84</v>
      </c>
      <c r="AY337" s="16" t="s">
        <v>124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6" t="s">
        <v>82</v>
      </c>
      <c r="BK337" s="225">
        <f>ROUND(I337*H337,2)</f>
        <v>0</v>
      </c>
      <c r="BL337" s="16" t="s">
        <v>209</v>
      </c>
      <c r="BM337" s="224" t="s">
        <v>569</v>
      </c>
    </row>
    <row r="338" s="2" customFormat="1">
      <c r="A338" s="37"/>
      <c r="B338" s="38"/>
      <c r="C338" s="39"/>
      <c r="D338" s="226" t="s">
        <v>134</v>
      </c>
      <c r="E338" s="39"/>
      <c r="F338" s="227" t="s">
        <v>568</v>
      </c>
      <c r="G338" s="39"/>
      <c r="H338" s="39"/>
      <c r="I338" s="228"/>
      <c r="J338" s="39"/>
      <c r="K338" s="39"/>
      <c r="L338" s="43"/>
      <c r="M338" s="229"/>
      <c r="N338" s="230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134</v>
      </c>
      <c r="AU338" s="16" t="s">
        <v>84</v>
      </c>
    </row>
    <row r="339" s="2" customFormat="1">
      <c r="A339" s="37"/>
      <c r="B339" s="38"/>
      <c r="C339" s="39"/>
      <c r="D339" s="226" t="s">
        <v>489</v>
      </c>
      <c r="E339" s="39"/>
      <c r="F339" s="263" t="s">
        <v>570</v>
      </c>
      <c r="G339" s="39"/>
      <c r="H339" s="39"/>
      <c r="I339" s="228"/>
      <c r="J339" s="39"/>
      <c r="K339" s="39"/>
      <c r="L339" s="43"/>
      <c r="M339" s="229"/>
      <c r="N339" s="230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489</v>
      </c>
      <c r="AU339" s="16" t="s">
        <v>84</v>
      </c>
    </row>
    <row r="340" s="2" customFormat="1" ht="24.15" customHeight="1">
      <c r="A340" s="37"/>
      <c r="B340" s="38"/>
      <c r="C340" s="213" t="s">
        <v>571</v>
      </c>
      <c r="D340" s="213" t="s">
        <v>127</v>
      </c>
      <c r="E340" s="214" t="s">
        <v>572</v>
      </c>
      <c r="F340" s="215" t="s">
        <v>573</v>
      </c>
      <c r="G340" s="216" t="s">
        <v>138</v>
      </c>
      <c r="H340" s="217">
        <v>0.025999999999999999</v>
      </c>
      <c r="I340" s="218"/>
      <c r="J340" s="219">
        <f>ROUND(I340*H340,2)</f>
        <v>0</v>
      </c>
      <c r="K340" s="215" t="s">
        <v>131</v>
      </c>
      <c r="L340" s="43"/>
      <c r="M340" s="220" t="s">
        <v>1</v>
      </c>
      <c r="N340" s="221" t="s">
        <v>39</v>
      </c>
      <c r="O340" s="90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4" t="s">
        <v>209</v>
      </c>
      <c r="AT340" s="224" t="s">
        <v>127</v>
      </c>
      <c r="AU340" s="224" t="s">
        <v>84</v>
      </c>
      <c r="AY340" s="16" t="s">
        <v>124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6" t="s">
        <v>82</v>
      </c>
      <c r="BK340" s="225">
        <f>ROUND(I340*H340,2)</f>
        <v>0</v>
      </c>
      <c r="BL340" s="16" t="s">
        <v>209</v>
      </c>
      <c r="BM340" s="224" t="s">
        <v>574</v>
      </c>
    </row>
    <row r="341" s="2" customFormat="1">
      <c r="A341" s="37"/>
      <c r="B341" s="38"/>
      <c r="C341" s="39"/>
      <c r="D341" s="226" t="s">
        <v>134</v>
      </c>
      <c r="E341" s="39"/>
      <c r="F341" s="227" t="s">
        <v>575</v>
      </c>
      <c r="G341" s="39"/>
      <c r="H341" s="39"/>
      <c r="I341" s="228"/>
      <c r="J341" s="39"/>
      <c r="K341" s="39"/>
      <c r="L341" s="43"/>
      <c r="M341" s="229"/>
      <c r="N341" s="230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134</v>
      </c>
      <c r="AU341" s="16" t="s">
        <v>84</v>
      </c>
    </row>
    <row r="342" s="12" customFormat="1" ht="22.8" customHeight="1">
      <c r="A342" s="12"/>
      <c r="B342" s="197"/>
      <c r="C342" s="198"/>
      <c r="D342" s="199" t="s">
        <v>73</v>
      </c>
      <c r="E342" s="211" t="s">
        <v>576</v>
      </c>
      <c r="F342" s="211" t="s">
        <v>577</v>
      </c>
      <c r="G342" s="198"/>
      <c r="H342" s="198"/>
      <c r="I342" s="201"/>
      <c r="J342" s="212">
        <f>BK342</f>
        <v>0</v>
      </c>
      <c r="K342" s="198"/>
      <c r="L342" s="203"/>
      <c r="M342" s="204"/>
      <c r="N342" s="205"/>
      <c r="O342" s="205"/>
      <c r="P342" s="206">
        <f>SUM(P343:P344)</f>
        <v>0</v>
      </c>
      <c r="Q342" s="205"/>
      <c r="R342" s="206">
        <f>SUM(R343:R344)</f>
        <v>0.070314399999999999</v>
      </c>
      <c r="S342" s="205"/>
      <c r="T342" s="207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8" t="s">
        <v>84</v>
      </c>
      <c r="AT342" s="209" t="s">
        <v>73</v>
      </c>
      <c r="AU342" s="209" t="s">
        <v>82</v>
      </c>
      <c r="AY342" s="208" t="s">
        <v>124</v>
      </c>
      <c r="BK342" s="210">
        <f>SUM(BK343:BK344)</f>
        <v>0</v>
      </c>
    </row>
    <row r="343" s="2" customFormat="1" ht="33" customHeight="1">
      <c r="A343" s="37"/>
      <c r="B343" s="38"/>
      <c r="C343" s="213" t="s">
        <v>578</v>
      </c>
      <c r="D343" s="213" t="s">
        <v>127</v>
      </c>
      <c r="E343" s="214" t="s">
        <v>579</v>
      </c>
      <c r="F343" s="215" t="s">
        <v>580</v>
      </c>
      <c r="G343" s="216" t="s">
        <v>143</v>
      </c>
      <c r="H343" s="217">
        <v>270.44</v>
      </c>
      <c r="I343" s="218"/>
      <c r="J343" s="219">
        <f>ROUND(I343*H343,2)</f>
        <v>0</v>
      </c>
      <c r="K343" s="215" t="s">
        <v>131</v>
      </c>
      <c r="L343" s="43"/>
      <c r="M343" s="220" t="s">
        <v>1</v>
      </c>
      <c r="N343" s="221" t="s">
        <v>39</v>
      </c>
      <c r="O343" s="90"/>
      <c r="P343" s="222">
        <f>O343*H343</f>
        <v>0</v>
      </c>
      <c r="Q343" s="222">
        <v>0.00025999999999999998</v>
      </c>
      <c r="R343" s="222">
        <f>Q343*H343</f>
        <v>0.070314399999999999</v>
      </c>
      <c r="S343" s="222">
        <v>0</v>
      </c>
      <c r="T343" s="22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4" t="s">
        <v>209</v>
      </c>
      <c r="AT343" s="224" t="s">
        <v>127</v>
      </c>
      <c r="AU343" s="224" t="s">
        <v>84</v>
      </c>
      <c r="AY343" s="16" t="s">
        <v>124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6" t="s">
        <v>82</v>
      </c>
      <c r="BK343" s="225">
        <f>ROUND(I343*H343,2)</f>
        <v>0</v>
      </c>
      <c r="BL343" s="16" t="s">
        <v>209</v>
      </c>
      <c r="BM343" s="224" t="s">
        <v>581</v>
      </c>
    </row>
    <row r="344" s="2" customFormat="1">
      <c r="A344" s="37"/>
      <c r="B344" s="38"/>
      <c r="C344" s="39"/>
      <c r="D344" s="226" t="s">
        <v>134</v>
      </c>
      <c r="E344" s="39"/>
      <c r="F344" s="227" t="s">
        <v>582</v>
      </c>
      <c r="G344" s="39"/>
      <c r="H344" s="39"/>
      <c r="I344" s="228"/>
      <c r="J344" s="39"/>
      <c r="K344" s="39"/>
      <c r="L344" s="43"/>
      <c r="M344" s="264"/>
      <c r="N344" s="265"/>
      <c r="O344" s="266"/>
      <c r="P344" s="266"/>
      <c r="Q344" s="266"/>
      <c r="R344" s="266"/>
      <c r="S344" s="266"/>
      <c r="T344" s="26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134</v>
      </c>
      <c r="AU344" s="16" t="s">
        <v>84</v>
      </c>
    </row>
    <row r="345" s="2" customFormat="1" ht="6.96" customHeight="1">
      <c r="A345" s="37"/>
      <c r="B345" s="65"/>
      <c r="C345" s="66"/>
      <c r="D345" s="66"/>
      <c r="E345" s="66"/>
      <c r="F345" s="66"/>
      <c r="G345" s="66"/>
      <c r="H345" s="66"/>
      <c r="I345" s="66"/>
      <c r="J345" s="66"/>
      <c r="K345" s="66"/>
      <c r="L345" s="43"/>
      <c r="M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</row>
  </sheetData>
  <sheetProtection sheet="1" autoFilter="0" formatColumns="0" formatRows="0" objects="1" scenarios="1" spinCount="100000" saltValue="90UILwoNg3v15IxvZHhjb44uMLnMooDk20PUeKdNgMb4eno+XpGUveBiU022nhZZFn7RrgixCcIb7GupR5fCOg==" hashValue="UObSKooiQk8lsdQbVjftJwIdHVYEjTDvLcHopB+yk57E+WlTmZQWWjDg6DPKm6PUBq+JR+BkB8HEENXWmI8qOQ==" algorithmName="SHA-512" password="CC35"/>
  <autoFilter ref="C129:K34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2022-07-21T07:45:47Z</dcterms:created>
  <dcterms:modified xsi:type="dcterms:W3CDTF">2022-07-21T07:45:51Z</dcterms:modified>
</cp:coreProperties>
</file>