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Default Extension="wdp" ContentType="image/vnd.ms-photo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updateLinks="never" defaultThemeVersion="166925"/>
  <bookViews>
    <workbookView xWindow="65416" yWindow="65416" windowWidth="29040" windowHeight="15840" activeTab="0"/>
  </bookViews>
  <sheets>
    <sheet name="výčetka" sheetId="5" r:id="rId1"/>
    <sheet name="1NP" sheetId="1" r:id="rId2"/>
    <sheet name="2NP" sheetId="2" r:id="rId3"/>
    <sheet name="3NP" sheetId="3" r:id="rId4"/>
    <sheet name="4NP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xlnm.Print_Area_1">"$#REF!.$A$1:$D$66"</definedName>
    <definedName name="_1Excel_BuiltIn_Print_Area_1_1_1_1">#REF!</definedName>
    <definedName name="_4.4">#REF!</definedName>
    <definedName name="_7.1">#REF!</definedName>
    <definedName name="_9.4">#REF!</definedName>
    <definedName name="_BPK1">#REF!</definedName>
    <definedName name="_BPK2">#REF!</definedName>
    <definedName name="_BPK3">#REF!</definedName>
    <definedName name="_cvA11">#REF!</definedName>
    <definedName name="_cvA12">#REF!</definedName>
    <definedName name="_cvA13">#REF!</definedName>
    <definedName name="_cvA14">#REF!</definedName>
    <definedName name="_cva15">#REF!</definedName>
    <definedName name="_cvA21">#REF!</definedName>
    <definedName name="_cvA22">#REF!</definedName>
    <definedName name="_cvA23">#REF!</definedName>
    <definedName name="_cva24">#REF!</definedName>
    <definedName name="_cvA25">#REF!</definedName>
    <definedName name="_dph1">#REF!</definedName>
    <definedName name="_dph2">#REF!</definedName>
    <definedName name="_dph3">#REF!</definedName>
    <definedName name="_END1">#REF!</definedName>
    <definedName name="_END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_svA11">#REF!</definedName>
    <definedName name="_svA12">#REF!</definedName>
    <definedName name="_svA13">#REF!</definedName>
    <definedName name="_svA14">#REF!</definedName>
    <definedName name="_svA15">#REF!</definedName>
    <definedName name="_sva21">#REF!</definedName>
    <definedName name="_svA22">#REF!</definedName>
    <definedName name="_svA23">#REF!</definedName>
    <definedName name="_sva24">#REF!</definedName>
    <definedName name="_sva25">#REF!</definedName>
    <definedName name="A4Celkova1np">#REF!</definedName>
    <definedName name="A4Celkova2np">#REF!</definedName>
    <definedName name="A4Celkova3np">#REF!</definedName>
    <definedName name="A4Celkova4np">#REF!</definedName>
    <definedName name="A4Celkova5np">#REF!</definedName>
    <definedName name="A4Svetla1np">#REF!</definedName>
    <definedName name="A4Svetla2np">#REF!</definedName>
    <definedName name="A4Svetla3np">#REF!</definedName>
    <definedName name="A4Svetla4np">#REF!</definedName>
    <definedName name="A4Svetla5np">#REF!</definedName>
    <definedName name="aaaa">#N/A</definedName>
    <definedName name="ADKM">#REF!</definedName>
    <definedName name="afterdetail_rkap">#REF!</definedName>
    <definedName name="afterdetail_rozpocty">#REF!</definedName>
    <definedName name="Akce">'[2]Formulář'!$B$3</definedName>
    <definedName name="Aktuální_nabídka">#REF!</definedName>
    <definedName name="Analog">#REF!</definedName>
    <definedName name="area">#REF!</definedName>
    <definedName name="bbbb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pata">#REF!</definedName>
    <definedName name="bghrerr">#REF!</definedName>
    <definedName name="bhvfdgvf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celkembezdph">#REF!</definedName>
    <definedName name="celkemsdph">#REF!</definedName>
    <definedName name="celkemsdph.Poznamka2">#REF!</definedName>
    <definedName name="celkemsdph.Poznamka2.1">#REF!</definedName>
    <definedName name="celklemsdph">#REF!</definedName>
    <definedName name="celkova">#REF!</definedName>
    <definedName name="celkova1p">#REF!</definedName>
    <definedName name="celkova2p">#REF!</definedName>
    <definedName name="celkova3p">#REF!</definedName>
    <definedName name="celkova4p">#REF!</definedName>
    <definedName name="celkova5p">#REF!</definedName>
    <definedName name="celkrozp">#REF!</definedName>
    <definedName name="CENA_CELKEM">#REF!</definedName>
    <definedName name="CENA_CELKEM_FIX">#REF!</definedName>
    <definedName name="CENA_FIX_WIEN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connex">#REF!</definedName>
    <definedName name="časová_rezerva">#REF!</definedName>
    <definedName name="ČÁST_DOKUMENTACE" localSheetId="0">#REF!</definedName>
    <definedName name="ČÁST_DOKUMENTACE">#REF!</definedName>
    <definedName name="ČísloNab">'[2]Formulář'!$B$4</definedName>
    <definedName name="d">#REF!</definedName>
    <definedName name="DATUM" localSheetId="0">#REF!</definedName>
    <definedName name="DATUM">#REF!</definedName>
    <definedName name="DatumZprac">'[2]Formulář'!$B$20</definedName>
    <definedName name="DĚLENÍ_PROFESNÍHO_DILU" localSheetId="0">#REF!</definedName>
    <definedName name="DĚLENÍ_PROFESNÍHO_DILU">#REF!</definedName>
    <definedName name="dfdaf">#REF!</definedName>
    <definedName name="Dil" localSheetId="0">#REF!</definedName>
    <definedName name="Dil">#REF!</definedName>
    <definedName name="Dil_1">NA()</definedName>
    <definedName name="DÍLČÍ_ČLENĚNÍ" localSheetId="0">#REF!</definedName>
    <definedName name="DÍLČÍ_ČLENĚNÍ">#REF!</definedName>
    <definedName name="DKGJSDGS">#REF!</definedName>
    <definedName name="Dodavka" localSheetId="0">#REF!</definedName>
    <definedName name="Dodavka">#REF!</definedName>
    <definedName name="Dodavka_1">NA()</definedName>
    <definedName name="Dodavka0" localSheetId="0">#REF!</definedName>
    <definedName name="Dodavka0">#REF!</definedName>
    <definedName name="Dodavka0_1">NA()</definedName>
    <definedName name="dsfbhbg">#REF!</definedName>
    <definedName name="end_rozpocty">#REF!</definedName>
    <definedName name="EURO">'[5]převody'!$B$5</definedName>
    <definedName name="Excel_BuiltIn_Print_Area_1" localSheetId="0">#REF!</definedName>
    <definedName name="Excel_BuiltIn_Print_Area_1">#REF!</definedName>
    <definedName name="Excel_BuiltIn_Print_Area_1_1">NA()</definedName>
    <definedName name="Excel_BuiltIn_Print_Area_1_1_1">#REF!</definedName>
    <definedName name="Excel_BuiltIn_Print_Titles_1_1">#REF!</definedName>
    <definedName name="exter1">#REF!</definedName>
    <definedName name="firmy_rozpocty_pozn.Poznamka2">#REF!</definedName>
    <definedName name="footer">#REF!</definedName>
    <definedName name="footer2">#REF!</definedName>
    <definedName name="FUNKCNI_CLENENI" localSheetId="0">#REF!</definedName>
    <definedName name="FUNKCNI_CLENENI">#REF!</definedName>
    <definedName name="G___P__" localSheetId="0">#REF!</definedName>
    <definedName name="G___P__">#REF!</definedName>
    <definedName name="G___P___1">NA()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ovno">#REF!</definedName>
    <definedName name="hr">#REF!</definedName>
    <definedName name="hr_HSV">#REF!</definedName>
    <definedName name="hr_PSV">#REF!</definedName>
    <definedName name="HSV" localSheetId="0">#REF!</definedName>
    <definedName name="HSV">#REF!</definedName>
    <definedName name="HSV0" localSheetId="0">#REF!</definedName>
    <definedName name="HSV0">#REF!</definedName>
    <definedName name="HSV0_1">NA()</definedName>
    <definedName name="hydro">#N/A</definedName>
    <definedName name="Hydrotechnické_výpočty">#N/A</definedName>
    <definedName name="HZS" localSheetId="0">#REF!</definedName>
    <definedName name="HZS">#REF!</definedName>
    <definedName name="HZS_1">NA()</definedName>
    <definedName name="hzs_HSV">#REF!</definedName>
    <definedName name="hzs_PSV">#REF!</definedName>
    <definedName name="HZS0" localSheetId="0">#REF!</definedName>
    <definedName name="HZS0">#REF!</definedName>
    <definedName name="HZS0_1">NA()</definedName>
    <definedName name="I">#REF!</definedName>
    <definedName name="inflace">#REF!</definedName>
    <definedName name="IntegralC">#REF!,#REF!</definedName>
    <definedName name="inter1">#REF!</definedName>
    <definedName name="interier">#REF!</definedName>
    <definedName name="JKSO" localSheetId="0">#REF!</definedName>
    <definedName name="JKSO">#REF!</definedName>
    <definedName name="jzzuggt">#REF!</definedName>
    <definedName name="KK">#REF!</definedName>
    <definedName name="komplet1">#REF!</definedName>
    <definedName name="komplet2">#REF!</definedName>
    <definedName name="Kontrola">#REF!</definedName>
    <definedName name="kování">#REF!</definedName>
    <definedName name="Kusy">#REF!</definedName>
    <definedName name="MDKM">#REF!</definedName>
    <definedName name="MJ" localSheetId="0">#REF!</definedName>
    <definedName name="MJ">#REF!</definedName>
    <definedName name="mmm">'[6]EZS'!$H$2</definedName>
    <definedName name="Monolog">#REF!</definedName>
    <definedName name="Mont" localSheetId="0">#REF!</definedName>
    <definedName name="Mont">#REF!</definedName>
    <definedName name="Mont_1">NA()</definedName>
    <definedName name="Montaz0" localSheetId="0">#REF!</definedName>
    <definedName name="Montaz0">#REF!</definedName>
    <definedName name="Montaz0_1">NA()</definedName>
    <definedName name="mts">#REF!</definedName>
    <definedName name="mzda">#REF!</definedName>
    <definedName name="mzda_pomocná">#REF!</definedName>
    <definedName name="mzda_PSV">#REF!</definedName>
    <definedName name="nátěr">#REF!</definedName>
    <definedName name="nátěr_replika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ch_sleva">#REF!</definedName>
    <definedName name="Objednatel" localSheetId="0">#REF!</definedName>
    <definedName name="Objednatel">#REF!</definedName>
    <definedName name="ocel">#REF!</definedName>
    <definedName name="odvoz">#REF!</definedName>
    <definedName name="okno_kování_replika">#REF!</definedName>
    <definedName name="okno_replika">#REF!</definedName>
    <definedName name="p">#REF!</definedName>
    <definedName name="pata">#REF!</definedName>
    <definedName name="PM">#REF!</definedName>
    <definedName name="Pocet_Integral">#REF!,#REF!</definedName>
    <definedName name="PocetMJ" localSheetId="0">#REF!</definedName>
    <definedName name="PocetMJ">#REF!</definedName>
    <definedName name="pojistné">#REF!</definedName>
    <definedName name="pokusAAAA">#REF!</definedName>
    <definedName name="pokusadres">#REF!</definedName>
    <definedName name="polbezcen1">#REF!</definedName>
    <definedName name="polcen2">#REF!</definedName>
    <definedName name="polcen3">#REF!</definedName>
    <definedName name="položka_A1">#REF!</definedName>
    <definedName name="pom_výp_zač">#REF!</definedName>
    <definedName name="pom_výpočty">#REF!</definedName>
    <definedName name="Poznamka" localSheetId="0">#REF!</definedName>
    <definedName name="Poznamka">#REF!</definedName>
    <definedName name="prdel">#REF!</definedName>
    <definedName name="prep_schem">#REF!</definedName>
    <definedName name="PROFESNI_DIL" localSheetId="0">#REF!</definedName>
    <definedName name="PROFESNI_DIL">#REF!</definedName>
    <definedName name="Projektant" localSheetId="0">#REF!</definedName>
    <definedName name="Projektant">#REF!</definedName>
    <definedName name="přesčasy">#REF!</definedName>
    <definedName name="PSV" localSheetId="0">#REF!</definedName>
    <definedName name="PSV">#REF!</definedName>
    <definedName name="PSV_1">NA()</definedName>
    <definedName name="PSV0" localSheetId="0">#REF!</definedName>
    <definedName name="PSV0">#REF!</definedName>
    <definedName name="PSV0_1">NA()</definedName>
    <definedName name="qqq">#REF!</definedName>
    <definedName name="Rabat_1">'[9]Výpočet netto cen'!$B$7</definedName>
    <definedName name="rám">#REF!</definedName>
    <definedName name="rám_connex">#REF!</definedName>
    <definedName name="RekapitulaceDPH">#REF!,#REF!,#REF!,#REF!,#REF!,#REF!</definedName>
    <definedName name="Restricted">#REF!</definedName>
    <definedName name="rozvržení_rozp">#REF!</definedName>
    <definedName name="s">#REF!</definedName>
    <definedName name="safdas">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klo">#REF!</definedName>
    <definedName name="sklo_požární">#REF!</definedName>
    <definedName name="skonto_1">'[9]Výpočet netto cen'!$B$11</definedName>
    <definedName name="skonto_2">'[9]Výpočet netto cen'!$B$12</definedName>
    <definedName name="skonto_3">'[9]Výpočet netto cen'!$B$13</definedName>
    <definedName name="Skupiny">#REF!</definedName>
    <definedName name="sleva">'[5]převody'!$C$4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RT">#REF!</definedName>
    <definedName name="ssss">#REF!</definedName>
    <definedName name="STAVEBNI_OBJEKT" localSheetId="0">#REF!</definedName>
    <definedName name="STAVEBNI_OBJEKT">#REF!</definedName>
    <definedName name="subslevy">#REF!</definedName>
    <definedName name="sum_memrekapdph">#REF!</definedName>
    <definedName name="sum_prekap">#REF!</definedName>
    <definedName name="sumpok">#REF!</definedName>
    <definedName name="svetla">#REF!</definedName>
    <definedName name="svetla1p">#REF!</definedName>
    <definedName name="svetla2p">#REF!</definedName>
    <definedName name="svetla3p">#REF!</definedName>
    <definedName name="svetla4p">#REF!</definedName>
    <definedName name="svetla5p">#REF!</definedName>
    <definedName name="špaleta">#REF!</definedName>
    <definedName name="test">#N/A</definedName>
    <definedName name="Tlacitka_EX">#REF!,#REF!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otalsDPH">#REF!</definedName>
    <definedName name="Typ" localSheetId="0">#REF!</definedName>
    <definedName name="Typ">#REF!</definedName>
    <definedName name="Typ_1">NA()</definedName>
    <definedName name="TypNabidky">'[2]Formulář'!$B$2</definedName>
    <definedName name="UkazatDPH">'[2]Formulář'!$B$8</definedName>
    <definedName name="V_BezSlevy">"N"&amp;#REF!</definedName>
    <definedName name="V_BruttoCelkem">#REF!*(1+#REF!/100)</definedName>
    <definedName name="V_BruttoCelkemDPH">IF(UPPER(UkazatDPH)="A",V_BruttoCelkem," ")</definedName>
    <definedName name="V_CelkemBezDPH">SUMIF(#REF!,#REF!,#REF!)</definedName>
    <definedName name="V_CelkemBezDPHNakup">SUMIF(#REF!,#REF!,#REF!)</definedName>
    <definedName name="V_CelkemKW">SUMIF(#REF!,"C",#REF!)</definedName>
    <definedName name="V_NabSkupNaz">VLOOKUP(#REF!,#REF!,6,0)</definedName>
    <definedName name="V_NettoCelkem">#REF!*#REF!</definedName>
    <definedName name="V_Plus1">'[2]Rekapitulace'!A1048576+1</definedName>
    <definedName name="V_Poz">#REF!&amp;"."&amp;#REF!&amp;"."&amp;#REF!</definedName>
    <definedName name="V_PozSkupina">#REF!</definedName>
    <definedName name="V_Prikon">IF(LEFT(#REF!,4)=#REF!,VALUE(RIGHT(#REF!,LEN(#REF!)-5)),0)</definedName>
    <definedName name="V_RekNetto">IF('[11]Rekapitulace'!$C1=" "," ",VLOOKUP('[11]Rekapitulace'!$C1,#REF!,4,0))</definedName>
    <definedName name="V_RekSkup">VLOOKUP('[11]Rekapitulace'!$A1,#REF!,3,0)</definedName>
    <definedName name="V_RekSkupNaz">IF(ISERROR('[2]Rekapitulace'!XFD1)," ",'[2]Rekapitulace'!XFD1)</definedName>
    <definedName name="V_SkupinaCelkem">SUMIF(#REF!,#REF!,#REF!)</definedName>
    <definedName name="V_SkupinaCelkemDPH">IF(UPPER(UkazatDPH)="A",V_SkupinaCelkem," ")</definedName>
    <definedName name="V_SLEVA">-SUMIF(#REF!,"P",#REF!)*#REF!/100</definedName>
    <definedName name="V_Up">#REF!</definedName>
    <definedName name="V_UpPlus1">#REF!+1</definedName>
    <definedName name="VedProjProfese" localSheetId="0">#REF!</definedName>
    <definedName name="VedProjProfese">#REF!</definedName>
    <definedName name="VRN" localSheetId="0">#REF!</definedName>
    <definedName name="VRN">#REF!</definedName>
    <definedName name="VRN_1">NA()</definedName>
    <definedName name="VRNKc" localSheetId="0">#REF!</definedName>
    <definedName name="VRNKc">#REF!</definedName>
    <definedName name="VRNKc_1">NA()</definedName>
    <definedName name="VRNnazev" localSheetId="0">#REF!</definedName>
    <definedName name="VRNnazev">#REF!</definedName>
    <definedName name="VRNnazev_1">NA()</definedName>
    <definedName name="VRNproc" localSheetId="0">#REF!</definedName>
    <definedName name="VRNproc">#REF!</definedName>
    <definedName name="VRNproc_1">NA()</definedName>
    <definedName name="VRNzakl" localSheetId="0">#REF!</definedName>
    <definedName name="VRNzakl">#REF!</definedName>
    <definedName name="VRNzakl_1">NA()</definedName>
    <definedName name="výpočty">#REF!</definedName>
    <definedName name="VYPRACOVAL_01" localSheetId="0">#REF!</definedName>
    <definedName name="VYPRACOVAL_01">#REF!</definedName>
    <definedName name="VYPRACOVAL_02" localSheetId="0">#REF!</definedName>
    <definedName name="VYPRACOVAL_02">#REF!</definedName>
    <definedName name="VYPRACOVAL_03" localSheetId="0">#REF!</definedName>
    <definedName name="VYPRACOVAL_03">#REF!</definedName>
    <definedName name="vystup">#REF!</definedName>
    <definedName name="xx">'[12]Krycí list'!$A$8</definedName>
    <definedName name="zahrnsazby">#REF!</definedName>
    <definedName name="zahrnslevy">#REF!</definedName>
    <definedName name="Zakazka" localSheetId="0">#REF!</definedName>
    <definedName name="Zakazka">#REF!</definedName>
    <definedName name="ZakHead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  <definedName name="zisk">'[13]EZS'!$H$2</definedName>
    <definedName name="Zpracovatel" localSheetId="0">#REF!</definedName>
    <definedName name="Zpracovatel">#REF!</definedName>
    <definedName name="_xlnm.Print_Titles" localSheetId="0">'výčetka'!$9:$9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<sst xmlns="http://schemas.openxmlformats.org/spreadsheetml/2006/main" count="899" uniqueCount="384">
  <si>
    <t>Číslo</t>
  </si>
  <si>
    <t>Místnost</t>
  </si>
  <si>
    <t xml:space="preserve">Počet svítidel </t>
  </si>
  <si>
    <t>WC</t>
  </si>
  <si>
    <t>chodba</t>
  </si>
  <si>
    <t>dílna 1</t>
  </si>
  <si>
    <t>dílna 2</t>
  </si>
  <si>
    <t>dílna 3</t>
  </si>
  <si>
    <t>dílna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</si>
  <si>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</si>
  <si>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</si>
  <si>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</si>
  <si>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</si>
  <si>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</si>
  <si>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</si>
  <si>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</si>
  <si>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</si>
  <si>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</si>
  <si>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</si>
  <si>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</si>
  <si>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</si>
  <si>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</si>
  <si>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</si>
  <si>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</si>
  <si>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</si>
  <si>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</si>
  <si>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</si>
  <si>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</si>
  <si>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</si>
  <si>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</si>
  <si>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</si>
  <si>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</si>
  <si>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</si>
  <si>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</si>
  <si>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</si>
  <si>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</si>
  <si>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</si>
  <si>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</si>
  <si>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</si>
  <si>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</si>
  <si>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</si>
  <si>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</si>
  <si>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</si>
  <si>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</si>
  <si>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</si>
  <si>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</si>
  <si>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</si>
  <si>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</si>
  <si>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</si>
  <si>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</si>
  <si>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</si>
  <si>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</si>
  <si>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</si>
  <si>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</si>
  <si>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</si>
  <si>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</si>
  <si>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</si>
  <si>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</si>
  <si>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</si>
  <si>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</si>
  <si>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</si>
  <si>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</si>
  <si>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</si>
  <si>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</si>
  <si>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</si>
  <si>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</si>
  <si>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</si>
  <si>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</si>
  <si>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</si>
  <si>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</si>
  <si>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</si>
  <si>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</si>
  <si>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</si>
  <si>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</si>
  <si>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</si>
  <si>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</si>
  <si>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</si>
  <si>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</si>
  <si>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</si>
  <si>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</si>
  <si>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</si>
  <si>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</si>
  <si>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</si>
  <si>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</si>
  <si>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</si>
  <si>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</si>
  <si>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</si>
  <si>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</si>
  <si>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</si>
  <si>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</si>
  <si>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</si>
  <si>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</si>
  <si>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</si>
  <si>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</si>
  <si>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</si>
  <si>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</si>
  <si>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</si>
  <si>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</si>
  <si>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</si>
  <si>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</si>
  <si>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</si>
  <si>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</si>
  <si>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</si>
  <si>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</si>
  <si>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</si>
  <si>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laboratoř</t>
  </si>
  <si>
    <t>vrátnice</t>
  </si>
  <si>
    <t>vestibul</t>
  </si>
  <si>
    <t>schodiště</t>
  </si>
  <si>
    <t>vstup</t>
  </si>
  <si>
    <t>sklad</t>
  </si>
  <si>
    <t>dílna sklad</t>
  </si>
  <si>
    <t xml:space="preserve">dílna  </t>
  </si>
  <si>
    <t>zámečnická dílna</t>
  </si>
  <si>
    <t>dílna</t>
  </si>
  <si>
    <t>nátrojárna</t>
  </si>
  <si>
    <t>elektro dílna</t>
  </si>
  <si>
    <t>výtah strojovna</t>
  </si>
  <si>
    <t>klempířská dílna</t>
  </si>
  <si>
    <t xml:space="preserve">elektro </t>
  </si>
  <si>
    <t>ostraha</t>
  </si>
  <si>
    <t>zpevněná plocha</t>
  </si>
  <si>
    <t>sklad prádla</t>
  </si>
  <si>
    <t>výdej oděvů</t>
  </si>
  <si>
    <t>kompr. Lisov</t>
  </si>
  <si>
    <t>komor. Lisov</t>
  </si>
  <si>
    <t>mísarna komp.</t>
  </si>
  <si>
    <t>sklad přepravek</t>
  </si>
  <si>
    <t>výroba lékorek 1</t>
  </si>
  <si>
    <t>výroba lékorek 2</t>
  </si>
  <si>
    <t>šatna</t>
  </si>
  <si>
    <t>lisovna papíru</t>
  </si>
  <si>
    <t>kotelna</t>
  </si>
  <si>
    <t>kancelář kotelna</t>
  </si>
  <si>
    <t>trafo stanice</t>
  </si>
  <si>
    <t>garaž</t>
  </si>
  <si>
    <t>sklad obalu</t>
  </si>
  <si>
    <t>vrátnice 2 WC</t>
  </si>
  <si>
    <t>dílna 5</t>
  </si>
  <si>
    <t>denní místnost</t>
  </si>
  <si>
    <t>cukerný mlýn 1</t>
  </si>
  <si>
    <t>expedice cukru</t>
  </si>
  <si>
    <t>cukerný mlýn 2</t>
  </si>
  <si>
    <t>sklad surovin</t>
  </si>
  <si>
    <t>laboratoř-předsíň</t>
  </si>
  <si>
    <t>nástěnné svítidlo</t>
  </si>
  <si>
    <t>x</t>
  </si>
  <si>
    <t>vstup ke kuchyni</t>
  </si>
  <si>
    <t>žárovka</t>
  </si>
  <si>
    <t>zabezpečená garáž majitele</t>
  </si>
  <si>
    <t>venkovní</t>
  </si>
  <si>
    <t>sloučeno s 1.92</t>
  </si>
  <si>
    <t>Výška</t>
  </si>
  <si>
    <t>3,47-3,85</t>
  </si>
  <si>
    <t>pojmenování prostor dle dokumentace z r.1991</t>
  </si>
  <si>
    <t>2.1</t>
  </si>
  <si>
    <t>Kancelář</t>
  </si>
  <si>
    <t>2.2</t>
  </si>
  <si>
    <t>2.3</t>
  </si>
  <si>
    <t>2.4</t>
  </si>
  <si>
    <t>2.5</t>
  </si>
  <si>
    <t>2.6</t>
  </si>
  <si>
    <t>2.7</t>
  </si>
  <si>
    <t>Kancelář jídelna</t>
  </si>
  <si>
    <t>2.8</t>
  </si>
  <si>
    <t>2.9</t>
  </si>
  <si>
    <t>2.10</t>
  </si>
  <si>
    <t>WC muži</t>
  </si>
  <si>
    <t>2.11</t>
  </si>
  <si>
    <t>WC ženy</t>
  </si>
  <si>
    <t>2.12</t>
  </si>
  <si>
    <t>schodiště+chodba</t>
  </si>
  <si>
    <t xml:space="preserve">2.13 </t>
  </si>
  <si>
    <t xml:space="preserve">kuchň </t>
  </si>
  <si>
    <t>2.13a</t>
  </si>
  <si>
    <t>strojovna výtahu</t>
  </si>
  <si>
    <t>2.14</t>
  </si>
  <si>
    <t>nyní součástí kuchyně 2.13</t>
  </si>
  <si>
    <t>2.15</t>
  </si>
  <si>
    <t>jídelna</t>
  </si>
  <si>
    <t>2.16</t>
  </si>
  <si>
    <t>kantýna/sklad</t>
  </si>
  <si>
    <t>2.17</t>
  </si>
  <si>
    <t>2.18</t>
  </si>
  <si>
    <t>šatna muži</t>
  </si>
  <si>
    <t>2.19</t>
  </si>
  <si>
    <t>2.20</t>
  </si>
  <si>
    <t>2.21</t>
  </si>
  <si>
    <t>umývárna muži</t>
  </si>
  <si>
    <t>2.22</t>
  </si>
  <si>
    <t>2.23</t>
  </si>
  <si>
    <t>schodiště +chodba</t>
  </si>
  <si>
    <t>2.24</t>
  </si>
  <si>
    <t>kuřárna</t>
  </si>
  <si>
    <t>2.25</t>
  </si>
  <si>
    <t>2.26</t>
  </si>
  <si>
    <t>2.27</t>
  </si>
  <si>
    <t>2.28</t>
  </si>
  <si>
    <t>2.29</t>
  </si>
  <si>
    <t>2.30</t>
  </si>
  <si>
    <t>2.31</t>
  </si>
  <si>
    <t>2.32</t>
  </si>
  <si>
    <t>kancelář</t>
  </si>
  <si>
    <t>2.33</t>
  </si>
  <si>
    <t>chodba+průchod</t>
  </si>
  <si>
    <t>2.34</t>
  </si>
  <si>
    <t>zasedcí místnost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</si>
  <si>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</si>
  <si>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</si>
  <si>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</si>
  <si>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</si>
  <si>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</si>
  <si>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</si>
  <si>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</si>
  <si>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</si>
  <si>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</si>
  <si>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minerály</t>
  </si>
  <si>
    <t>2.44</t>
  </si>
  <si>
    <t>komprimovna</t>
  </si>
  <si>
    <t>2.45</t>
  </si>
  <si>
    <t>mísírna sušenek</t>
  </si>
  <si>
    <t>2.46</t>
  </si>
  <si>
    <t>spojeno s 2.45</t>
  </si>
  <si>
    <t>2.47</t>
  </si>
  <si>
    <t>2.48</t>
  </si>
  <si>
    <t>2.49</t>
  </si>
  <si>
    <t>balení komp.</t>
  </si>
  <si>
    <t>2.50</t>
  </si>
  <si>
    <t>sušárna</t>
  </si>
  <si>
    <t>2.51</t>
  </si>
  <si>
    <t>2.52</t>
  </si>
  <si>
    <t>2.53</t>
  </si>
  <si>
    <t>2.54</t>
  </si>
  <si>
    <t>expedice 1</t>
  </si>
  <si>
    <t>2.55</t>
  </si>
  <si>
    <t>balírna</t>
  </si>
  <si>
    <t>2.56</t>
  </si>
  <si>
    <t>kanc expedice</t>
  </si>
  <si>
    <t>spojeno s 2.57</t>
  </si>
  <si>
    <t>2.57</t>
  </si>
  <si>
    <t>2.58</t>
  </si>
  <si>
    <t>kanc</t>
  </si>
  <si>
    <t>2.59</t>
  </si>
  <si>
    <t xml:space="preserve">expedice </t>
  </si>
  <si>
    <t>součást 2.61</t>
  </si>
  <si>
    <t>2.60</t>
  </si>
  <si>
    <t>expedice</t>
  </si>
  <si>
    <t>2.61</t>
  </si>
  <si>
    <t>expedice 2</t>
  </si>
  <si>
    <t>2.62a</t>
  </si>
  <si>
    <t>2.62b</t>
  </si>
  <si>
    <t>průchod</t>
  </si>
  <si>
    <t>2.62c</t>
  </si>
  <si>
    <t>měděná míchadla</t>
  </si>
  <si>
    <t>2.63</t>
  </si>
  <si>
    <t>2.64</t>
  </si>
  <si>
    <t>2.65</t>
  </si>
  <si>
    <t>2.66</t>
  </si>
  <si>
    <t>úklid místnost</t>
  </si>
  <si>
    <t>2.67</t>
  </si>
  <si>
    <t xml:space="preserve">šatna  </t>
  </si>
  <si>
    <t>2.68</t>
  </si>
  <si>
    <t>zádveří</t>
  </si>
  <si>
    <t>součást 2.64</t>
  </si>
  <si>
    <t>2.69</t>
  </si>
  <si>
    <t>sloučeno s 2.64</t>
  </si>
  <si>
    <t>2.70</t>
  </si>
  <si>
    <t>trafostanice</t>
  </si>
  <si>
    <t>2.71</t>
  </si>
  <si>
    <t>zcela rozbitý strop</t>
  </si>
  <si>
    <t>3.57</t>
  </si>
  <si>
    <t>dílna 9 mísírna</t>
  </si>
  <si>
    <t>3.56</t>
  </si>
  <si>
    <t xml:space="preserve">šatna </t>
  </si>
  <si>
    <t>3.55</t>
  </si>
  <si>
    <t>chodba + schodiště</t>
  </si>
  <si>
    <t>3.54</t>
  </si>
  <si>
    <t>úklidová místnost</t>
  </si>
  <si>
    <t>3.53</t>
  </si>
  <si>
    <t>umývárna</t>
  </si>
  <si>
    <t>3.52</t>
  </si>
  <si>
    <t>3.51</t>
  </si>
  <si>
    <t>dílna 8</t>
  </si>
  <si>
    <t>3.50</t>
  </si>
  <si>
    <t>dílna 7</t>
  </si>
  <si>
    <t>3.49</t>
  </si>
  <si>
    <t>spojeno s 3.56</t>
  </si>
  <si>
    <t>dílna 6</t>
  </si>
  <si>
    <t>3.48</t>
  </si>
  <si>
    <t>3.47</t>
  </si>
  <si>
    <t>3.46</t>
  </si>
  <si>
    <t>dílna5</t>
  </si>
  <si>
    <t>3.45</t>
  </si>
  <si>
    <t>sloučeno 3.45</t>
  </si>
  <si>
    <t>3.44</t>
  </si>
  <si>
    <t>3.43</t>
  </si>
  <si>
    <t>3.42</t>
  </si>
  <si>
    <t>sloučeno s 3.42</t>
  </si>
  <si>
    <t>3.41</t>
  </si>
  <si>
    <t>3.40</t>
  </si>
  <si>
    <t>3.06</t>
  </si>
  <si>
    <t>3.05</t>
  </si>
  <si>
    <t>3.04</t>
  </si>
  <si>
    <t>3.03</t>
  </si>
  <si>
    <t>3.02</t>
  </si>
  <si>
    <t>šatna -ženy</t>
  </si>
  <si>
    <t>3.01</t>
  </si>
  <si>
    <t>vyt. Stroj</t>
  </si>
  <si>
    <t>4.50</t>
  </si>
  <si>
    <t>4.47</t>
  </si>
  <si>
    <t>4.46</t>
  </si>
  <si>
    <t>4.45</t>
  </si>
  <si>
    <t>4.44</t>
  </si>
  <si>
    <t>4.43</t>
  </si>
  <si>
    <t>4.42</t>
  </si>
  <si>
    <t>4.41</t>
  </si>
  <si>
    <t>4.40</t>
  </si>
  <si>
    <t>sloučeno s 2.2</t>
  </si>
  <si>
    <t>kancelář + sklad</t>
  </si>
  <si>
    <t>bodovky na rampě</t>
  </si>
  <si>
    <t>nové svítidlo</t>
  </si>
  <si>
    <t>čtvercové 60 x 60</t>
  </si>
  <si>
    <t>Rozsah projektu - 2NP</t>
  </si>
  <si>
    <t>Rozsah projektu - 1NP</t>
  </si>
  <si>
    <t>Rozsah projektu - 3NP</t>
  </si>
  <si>
    <t>Rozsah projektu - 4NP</t>
  </si>
  <si>
    <t>5</t>
  </si>
  <si>
    <t>2x120cm/36W</t>
  </si>
  <si>
    <t>60cm/18W</t>
  </si>
  <si>
    <t>2</t>
  </si>
  <si>
    <t>2x60cm/18W</t>
  </si>
  <si>
    <t>120cm/36W</t>
  </si>
  <si>
    <t>2x150cm/54W</t>
  </si>
  <si>
    <t>3x120cm/36W</t>
  </si>
  <si>
    <t>4x120cm/36W</t>
  </si>
  <si>
    <t>1x120cm/36W</t>
  </si>
  <si>
    <t>1x60cm/18W</t>
  </si>
  <si>
    <t>4</t>
  </si>
  <si>
    <t>1</t>
  </si>
  <si>
    <t>C</t>
  </si>
  <si>
    <t>D</t>
  </si>
  <si>
    <t>B</t>
  </si>
  <si>
    <t>A</t>
  </si>
  <si>
    <t>Typ</t>
  </si>
  <si>
    <t>Počet nových</t>
  </si>
  <si>
    <t>Specifikace</t>
  </si>
  <si>
    <t>celkový počet svítidel tohoto podlaží dle typu:</t>
  </si>
  <si>
    <t>svítidlo na stropě</t>
  </si>
  <si>
    <t>ROZPOČET VÝMĚNY SVÍTIDEL</t>
  </si>
  <si>
    <t xml:space="preserve">Objekt:  Budovy výrobního komplexu MOCCA Liberec </t>
  </si>
  <si>
    <t xml:space="preserve"> </t>
  </si>
  <si>
    <t>Datum:</t>
  </si>
  <si>
    <t>PČ</t>
  </si>
  <si>
    <t>Kód / Obrázek</t>
  </si>
  <si>
    <t>Popis</t>
  </si>
  <si>
    <t>MJ</t>
  </si>
  <si>
    <t>Množství</t>
  </si>
  <si>
    <t>J.cena [CZK]</t>
  </si>
  <si>
    <t>Cena celkem [CZK]</t>
  </si>
  <si>
    <t>1 - Svítidla</t>
  </si>
  <si>
    <t>Průmyslové LED svítidlo s parametry dle Technické specifikace svítidel (A)</t>
  </si>
  <si>
    <t>ks</t>
  </si>
  <si>
    <t>LED panelové svítidlo s parametry dle Technické specifikace svítidel (B)</t>
  </si>
  <si>
    <t>LED panelové svítidlo s parametry dle Technické specifikace svítidel (C)</t>
  </si>
  <si>
    <t>LED přisazené svítidlo s parametry dle Technické specifikace svítidel (D)</t>
  </si>
  <si>
    <t>2 - PPV</t>
  </si>
  <si>
    <t>Podružný drobný materiál</t>
  </si>
  <si>
    <t xml:space="preserve">Přeprava materiálu a mechanizace </t>
  </si>
  <si>
    <t>3 - Práce</t>
  </si>
  <si>
    <t>Demontáž stávajícího svítidla</t>
  </si>
  <si>
    <t>Ekologická recyklace</t>
  </si>
  <si>
    <t>Doprava, přesun materiálu 2,5%</t>
  </si>
  <si>
    <t>Montáž přisazeného svítidla</t>
  </si>
  <si>
    <t>Montáž svítidla do SDK včetně rámečku</t>
  </si>
  <si>
    <t>4 - Související činnosti</t>
  </si>
  <si>
    <t>kontrolní měření, provozní zkoušky, uvedení do provozu</t>
  </si>
  <si>
    <t>výchozí revize vč.  zpracování VRZ</t>
  </si>
  <si>
    <t>inženýrská činnost</t>
  </si>
  <si>
    <t>dokumentace skutečného provedení, tzv. "v tužce"</t>
  </si>
  <si>
    <t>stavební přípomoce, prostupy, kabelové drážky</t>
  </si>
  <si>
    <t>celkem stávajících svítidel:</t>
  </si>
  <si>
    <t>stávající svítidla</t>
  </si>
  <si>
    <t>Náklady rozpočtu bez DPH</t>
  </si>
  <si>
    <t>Projekt: Rekonstrukce osvětlení MOCCA, spol. s r.o. Ruprechtická 848,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</si>
</sst>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name val="Calibri"/>
      <family val="2"/>
    </font>
    <font>
      <sz val="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sz val="9"/>
      <name val="Calibri Light"/>
      <family val="2"/>
      <scheme val="major"/>
    </font>
    <font>
      <sz val="9"/>
      <color indexed="8"/>
      <name val="Calibri Light"/>
      <family val="2"/>
      <scheme val="major"/>
    </font>
    <font>
      <b/>
      <sz val="12"/>
      <color indexed="16"/>
      <name val="Calibri Light"/>
      <family val="2"/>
      <scheme val="major"/>
    </font>
    <font>
      <sz val="8"/>
      <color indexed="56"/>
      <name val="Calibri Light"/>
      <family val="2"/>
      <scheme val="major"/>
    </font>
    <font>
      <sz val="12"/>
      <color indexed="56"/>
      <name val="Calibri Light"/>
      <family val="2"/>
      <scheme val="major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10" xfId="0" applyFont="1" applyBorder="1"/>
    <xf numFmtId="0" fontId="8" fillId="0" borderId="14" xfId="21" applyFont="1" applyBorder="1" applyAlignment="1">
      <alignment vertical="center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7" xfId="21" applyFont="1" applyBorder="1" applyAlignment="1">
      <alignment vertical="center"/>
      <protection/>
    </xf>
    <xf numFmtId="0" fontId="8" fillId="0" borderId="18" xfId="21" applyFont="1" applyBorder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right" vertical="center"/>
      <protection/>
    </xf>
    <xf numFmtId="14" fontId="8" fillId="0" borderId="0" xfId="21" applyNumberFormat="1" applyFont="1" applyAlignment="1">
      <alignment horizontal="left" vertical="center"/>
      <protection/>
    </xf>
    <xf numFmtId="0" fontId="8" fillId="0" borderId="17" xfId="21" applyFont="1" applyBorder="1" applyAlignment="1">
      <alignment horizontal="center" vertical="center" wrapText="1"/>
      <protection/>
    </xf>
    <xf numFmtId="0" fontId="11" fillId="2" borderId="19" xfId="21" applyFont="1" applyFill="1" applyBorder="1" applyAlignment="1">
      <alignment horizontal="center" vertical="center" wrapText="1"/>
      <protection/>
    </xf>
    <xf numFmtId="0" fontId="11" fillId="2" borderId="20" xfId="21" applyFont="1" applyFill="1" applyBorder="1" applyAlignment="1">
      <alignment horizontal="center" vertical="center" wrapText="1"/>
      <protection/>
    </xf>
    <xf numFmtId="0" fontId="12" fillId="2" borderId="20" xfId="21" applyFont="1" applyFill="1" applyBorder="1" applyAlignment="1">
      <alignment horizontal="center" vertical="center" wrapText="1"/>
      <protection/>
    </xf>
    <xf numFmtId="0" fontId="11" fillId="2" borderId="21" xfId="21" applyFont="1" applyFill="1" applyBorder="1" applyAlignment="1">
      <alignment horizontal="center" vertical="center" wrapText="1"/>
      <protection/>
    </xf>
    <xf numFmtId="0" fontId="8" fillId="0" borderId="18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13" fillId="0" borderId="0" xfId="21" applyFont="1" applyAlignment="1">
      <alignment horizontal="left" vertical="center"/>
      <protection/>
    </xf>
    <xf numFmtId="0" fontId="11" fillId="0" borderId="17" xfId="21" applyFont="1" applyBorder="1" applyAlignment="1">
      <alignment vertical="center"/>
      <protection/>
    </xf>
    <xf numFmtId="0" fontId="14" fillId="0" borderId="0" xfId="21" applyFont="1">
      <alignment/>
      <protection/>
    </xf>
    <xf numFmtId="0" fontId="15" fillId="0" borderId="0" xfId="21" applyFont="1" applyAlignment="1">
      <alignment horizontal="left"/>
      <protection/>
    </xf>
    <xf numFmtId="0" fontId="14" fillId="0" borderId="0" xfId="21" applyFont="1" applyAlignment="1">
      <alignment horizontal="left"/>
      <protection/>
    </xf>
    <xf numFmtId="4" fontId="14" fillId="0" borderId="0" xfId="21" applyNumberFormat="1" applyFont="1" applyAlignment="1" applyProtection="1">
      <alignment horizontal="left"/>
      <protection locked="0"/>
    </xf>
    <xf numFmtId="44" fontId="15" fillId="0" borderId="0" xfId="20" applyFont="1" applyBorder="1" applyAlignment="1">
      <alignment/>
    </xf>
    <xf numFmtId="0" fontId="11" fillId="0" borderId="18" xfId="21" applyFont="1" applyBorder="1" applyAlignment="1">
      <alignment vertical="center"/>
      <protection/>
    </xf>
    <xf numFmtId="4" fontId="11" fillId="0" borderId="0" xfId="21" applyNumberFormat="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2" xfId="22" applyFont="1" applyBorder="1">
      <alignment/>
      <protection/>
    </xf>
    <xf numFmtId="0" fontId="8" fillId="0" borderId="22" xfId="21" applyFont="1" applyBorder="1" applyAlignment="1">
      <alignment horizontal="left" vertical="center" wrapText="1"/>
      <protection/>
    </xf>
    <xf numFmtId="0" fontId="8" fillId="0" borderId="22" xfId="21" applyFont="1" applyBorder="1" applyAlignment="1">
      <alignment horizontal="center" vertical="center" wrapText="1"/>
      <protection/>
    </xf>
    <xf numFmtId="3" fontId="8" fillId="0" borderId="22" xfId="21" applyNumberFormat="1" applyFont="1" applyBorder="1" applyAlignment="1">
      <alignment horizontal="center" vertical="center"/>
      <protection/>
    </xf>
    <xf numFmtId="44" fontId="8" fillId="0" borderId="22" xfId="20" applyFont="1" applyBorder="1" applyAlignment="1">
      <alignment vertical="center"/>
    </xf>
    <xf numFmtId="0" fontId="14" fillId="0" borderId="17" xfId="21" applyFont="1" applyBorder="1">
      <alignment/>
      <protection/>
    </xf>
    <xf numFmtId="44" fontId="15" fillId="0" borderId="0" xfId="20" applyFont="1" applyAlignment="1" applyProtection="1">
      <alignment horizontal="left"/>
      <protection locked="0"/>
    </xf>
    <xf numFmtId="0" fontId="14" fillId="0" borderId="18" xfId="21" applyFont="1" applyBorder="1">
      <alignment/>
      <protection/>
    </xf>
    <xf numFmtId="4" fontId="14" fillId="0" borderId="0" xfId="21" applyNumberFormat="1" applyFont="1" applyAlignment="1">
      <alignment vertical="center"/>
      <protection/>
    </xf>
    <xf numFmtId="0" fontId="11" fillId="0" borderId="22" xfId="21" applyFont="1" applyBorder="1" applyAlignment="1">
      <alignment horizontal="center" vertical="center"/>
      <protection/>
    </xf>
    <xf numFmtId="49" fontId="11" fillId="0" borderId="22" xfId="21" applyNumberFormat="1" applyFont="1" applyBorder="1" applyAlignment="1">
      <alignment horizontal="left" vertical="center" wrapText="1"/>
      <protection/>
    </xf>
    <xf numFmtId="0" fontId="11" fillId="0" borderId="22" xfId="21" applyFont="1" applyBorder="1" applyAlignment="1">
      <alignment horizontal="left" vertical="center" wrapText="1"/>
      <protection/>
    </xf>
    <xf numFmtId="0" fontId="11" fillId="0" borderId="22" xfId="21" applyFont="1" applyBorder="1" applyAlignment="1">
      <alignment horizontal="center" vertical="center" wrapText="1"/>
      <protection/>
    </xf>
    <xf numFmtId="3" fontId="11" fillId="0" borderId="22" xfId="21" applyNumberFormat="1" applyFont="1" applyBorder="1" applyAlignment="1">
      <alignment horizontal="center" vertical="center"/>
      <protection/>
    </xf>
    <xf numFmtId="44" fontId="11" fillId="0" borderId="22" xfId="20" applyFont="1" applyBorder="1" applyAlignment="1">
      <alignment vertical="center"/>
    </xf>
    <xf numFmtId="0" fontId="11" fillId="0" borderId="0" xfId="21" applyFont="1" applyAlignment="1">
      <alignment horizontal="center" vertical="center"/>
      <protection/>
    </xf>
    <xf numFmtId="49" fontId="11" fillId="0" borderId="0" xfId="21" applyNumberFormat="1" applyFont="1" applyAlignment="1">
      <alignment horizontal="left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3" fontId="11" fillId="0" borderId="0" xfId="21" applyNumberFormat="1" applyFont="1" applyAlignment="1">
      <alignment horizontal="center" vertical="center"/>
      <protection/>
    </xf>
    <xf numFmtId="44" fontId="11" fillId="0" borderId="0" xfId="20" applyFont="1" applyBorder="1" applyAlignment="1" applyProtection="1">
      <alignment vertical="center"/>
      <protection locked="0"/>
    </xf>
    <xf numFmtId="44" fontId="15" fillId="0" borderId="23" xfId="20" applyFont="1" applyBorder="1" applyAlignment="1">
      <alignment vertical="center"/>
    </xf>
    <xf numFmtId="44" fontId="15" fillId="0" borderId="24" xfId="20" applyFont="1" applyBorder="1" applyAlignment="1">
      <alignment vertical="center"/>
    </xf>
    <xf numFmtId="44" fontId="15" fillId="0" borderId="24" xfId="20" applyFont="1" applyBorder="1" applyAlignment="1">
      <alignment/>
    </xf>
    <xf numFmtId="0" fontId="8" fillId="0" borderId="25" xfId="21" applyFont="1" applyBorder="1" applyAlignment="1">
      <alignment vertical="center"/>
      <protection/>
    </xf>
    <xf numFmtId="0" fontId="8" fillId="0" borderId="26" xfId="21" applyFont="1" applyBorder="1" applyAlignment="1">
      <alignment vertical="center"/>
      <protection/>
    </xf>
    <xf numFmtId="0" fontId="8" fillId="0" borderId="27" xfId="21" applyFont="1" applyBorder="1" applyAlignment="1">
      <alignment vertical="center"/>
      <protection/>
    </xf>
    <xf numFmtId="0" fontId="8" fillId="0" borderId="0" xfId="21" applyFont="1">
      <alignment/>
      <protection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4" fontId="13" fillId="0" borderId="0" xfId="21" applyNumberFormat="1" applyFont="1" applyAlignment="1">
      <alignment vertical="center"/>
      <protection/>
    </xf>
    <xf numFmtId="0" fontId="11" fillId="0" borderId="23" xfId="21" applyFont="1" applyBorder="1" applyAlignment="1">
      <alignment vertical="center"/>
      <protection/>
    </xf>
    <xf numFmtId="44" fontId="11" fillId="3" borderId="22" xfId="20" applyFont="1" applyFill="1" applyBorder="1" applyAlignment="1" applyProtection="1">
      <alignment vertical="center"/>
      <protection locked="0"/>
    </xf>
    <xf numFmtId="44" fontId="11" fillId="3" borderId="0" xfId="21" applyNumberFormat="1" applyFont="1" applyFill="1" applyAlignment="1">
      <alignment vertical="center"/>
      <protection/>
    </xf>
    <xf numFmtId="44" fontId="8" fillId="3" borderId="22" xfId="2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9" fillId="0" borderId="0" xfId="2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9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600075</xdr:colOff>
      <xdr:row>10</xdr:row>
      <xdr:rowOff>28575</xdr:rowOff>
    </xdr:from>
    <xdr:ext cx="1381125" cy="1000125"/>
    <xdr:pic>
      <xdr:nvPicPr>
        <xdr:cNvPr id="2" name="Picture 13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343" r="22689" b="25143"/>
        <a:stretch>
          <a:fillRect/>
        </a:stretch>
      </xdr:blipFill>
      <xdr:spPr bwMode="auto">
        <a:xfrm flipH="1">
          <a:off x="1104900" y="2857500"/>
          <a:ext cx="1381125" cy="1000125"/>
        </a:xfrm>
        <a:prstGeom prst="rect">
          <a:avLst/>
        </a:prstGeom>
        <a:noFill/>
        <a:ln>
          <a:noFill/>
        </a:ln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371475</xdr:colOff>
      <xdr:row>11</xdr:row>
      <xdr:rowOff>57150</xdr:rowOff>
    </xdr:from>
    <xdr:ext cx="1857375" cy="952500"/>
    <xdr:pic>
      <xdr:nvPicPr>
        <xdr:cNvPr id="3" name="Picture 1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2" b="5163"/>
        <a:stretch>
          <a:fillRect/>
        </a:stretch>
      </xdr:blipFill>
      <xdr:spPr bwMode="auto">
        <a:xfrm flipV="1">
          <a:off x="876300" y="3895725"/>
          <a:ext cx="1857375" cy="952500"/>
        </a:xfrm>
        <a:prstGeom prst="rect">
          <a:avLst/>
        </a:prstGeom>
        <a:noFill/>
        <a:ln>
          <a:noFill/>
        </a:ln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66675</xdr:colOff>
      <xdr:row>12</xdr:row>
      <xdr:rowOff>219075</xdr:rowOff>
    </xdr:from>
    <xdr:to>
      <xdr:col>3</xdr:col>
      <xdr:colOff>2171700</xdr:colOff>
      <xdr:row>12</xdr:row>
      <xdr:rowOff>952500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3" b="22790"/>
        <a:stretch>
          <a:fillRect/>
        </a:stretch>
      </xdr:blipFill>
      <xdr:spPr>
        <a:xfrm>
          <a:off x="571500" y="5067300"/>
          <a:ext cx="2105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247650</xdr:colOff>
      <xdr:row>12</xdr:row>
      <xdr:rowOff>952500</xdr:rowOff>
    </xdr:from>
    <xdr:to>
      <xdr:col>3</xdr:col>
      <xdr:colOff>1924050</xdr:colOff>
      <xdr:row>14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800725"/>
          <a:ext cx="1676400" cy="1114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eedsserver\A_Projects\My%20Documents\Gleeds\CR%20City\Hotel%20-%20building%20C\04%20Budget%20&amp;%20Cost\4.2%20Cost%20Planing\4.2.1%20Budget%20estimates\budget%20estimate%201802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DATA\Akce_2000\Zdiby\HT%20v&#253;po&#269;ty%20ZDI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nab&#237;dky\1-3\201201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PO&#352;TA\F_1_4_5_SO%2001_Slaboproud_r01%20-%20vzo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87e1708ee3b3619\Documents\sum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va\c\DATA\Akce_200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karlik\Dokumenty\Nab&#237;dky\vzor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_Rozpo&#269;ty\DATA\Akce_20\Zdiby\HT%20v&#253;po&#269;ty%20ZDIB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_archiv\Archiv\PRACOVN&#205;\CS%20BETON_AB\CS%20BETON_PODKLADY\CS%20Beton%20var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st plan"/>
      <sheetName val="original data EX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dávací list"/>
      <sheetName val="Rekapitulace"/>
      <sheetName val="Nabídka"/>
      <sheetName val="Dodatek"/>
    </sheetNames>
    <sheetDataSet>
      <sheetData sheetId="0">
        <row r="2">
          <cell r="B2" t="str">
            <v>S P E C I F I K A C E   Z A Ř Í Z E N Í   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8">
          <cell r="A8" t="str">
            <v>12/173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 refreshError="1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"/>
      <sheetName val="Formulář"/>
      <sheetName val="Rekapitulace"/>
      <sheetName val="Lis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  <sheetName val="HV I_et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>
        <row r="4">
          <cell r="C4">
            <v>1</v>
          </cell>
        </row>
        <row r="5">
          <cell r="B5">
            <v>37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 refreshError="1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Nabídka - titulní strana"/>
      <sheetName val="Položky nabídky"/>
      <sheetName val="Výpočet netto cen"/>
      <sheetName val="List1"/>
    </sheetNames>
    <sheetDataSet>
      <sheetData sheetId="0" refreshError="1"/>
      <sheetData sheetId="1" refreshError="1"/>
      <sheetData sheetId="2" refreshError="1"/>
      <sheetData sheetId="3">
        <row r="7">
          <cell r="B7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9781E-5C66-446A-BAA1-5E513CF12C6D}">
  <sheetPr>
    <tabColor rgb="FFFFC000"/>
    <pageSetUpPr fitToPage="1"/>
  </sheetPr>
  <dimension ref="B2:Q36"/>
  <sheetViews>
    <sheetView showGridLines="0" tabSelected="1" zoomScale="90" zoomScaleNormal="90" zoomScaleSheetLayoutView="100" workbookViewId="0" topLeftCell="A1">
      <selection activeCell="Q12" sqref="Q12"/>
    </sheetView>
  </sheetViews>
  <sheetFormatPr defaultColWidth="9.28125" defaultRowHeight="15"/>
  <cols>
    <col min="1" max="2" width="1.7109375" style="98" customWidth="1"/>
    <col min="3" max="3" width="4.140625" style="98" customWidth="1"/>
    <col min="4" max="4" width="35.421875" style="98" customWidth="1"/>
    <col min="5" max="5" width="29.421875" style="98" customWidth="1"/>
    <col min="6" max="6" width="5.140625" style="98" customWidth="1"/>
    <col min="7" max="7" width="10.00390625" style="98" customWidth="1"/>
    <col min="8" max="8" width="10.7109375" style="98" customWidth="1"/>
    <col min="9" max="9" width="18.57421875" style="98" customWidth="1"/>
    <col min="10" max="10" width="1.7109375" style="98" customWidth="1"/>
    <col min="11" max="16" width="9.28125" style="98" customWidth="1"/>
    <col min="17" max="16384" width="9.28125" style="98" customWidth="1"/>
  </cols>
  <sheetData>
    <row r="1" ht="11.25"/>
    <row r="2" spans="2:10" s="46" customFormat="1" ht="6.95" customHeight="1">
      <c r="B2" s="43"/>
      <c r="C2" s="44"/>
      <c r="D2" s="44"/>
      <c r="E2" s="44"/>
      <c r="F2" s="44"/>
      <c r="G2" s="44"/>
      <c r="H2" s="44"/>
      <c r="I2" s="44"/>
      <c r="J2" s="45"/>
    </row>
    <row r="3" spans="2:10" s="46" customFormat="1" ht="36.95" customHeight="1">
      <c r="B3" s="47"/>
      <c r="C3" s="107" t="s">
        <v>348</v>
      </c>
      <c r="D3" s="108"/>
      <c r="E3" s="108"/>
      <c r="F3" s="108"/>
      <c r="G3" s="108"/>
      <c r="H3" s="108"/>
      <c r="I3" s="108"/>
      <c r="J3" s="48"/>
    </row>
    <row r="4" spans="2:10" s="46" customFormat="1" ht="6.95" customHeight="1">
      <c r="B4" s="47"/>
      <c r="J4" s="48"/>
    </row>
    <row r="5" spans="2:10" s="46" customFormat="1" ht="27.95" customHeight="1">
      <c r="B5" s="47"/>
      <c r="C5" s="49" t="s">
        <v>349</v>
      </c>
      <c r="J5" s="48"/>
    </row>
    <row r="6" spans="2:10" s="46" customFormat="1" ht="27.95" customHeight="1">
      <c r="B6" s="47"/>
      <c r="C6" s="49" t="s">
        <v>383</v>
      </c>
      <c r="J6" s="48"/>
    </row>
    <row r="7" spans="2:10" s="46" customFormat="1" ht="18" customHeight="1">
      <c r="B7" s="47"/>
      <c r="C7" s="50"/>
      <c r="E7" s="50" t="s">
        <v>350</v>
      </c>
      <c r="H7" s="51" t="s">
        <v>351</v>
      </c>
      <c r="I7" s="52">
        <v>44714</v>
      </c>
      <c r="J7" s="48"/>
    </row>
    <row r="8" spans="2:10" s="46" customFormat="1" ht="29.1" customHeight="1">
      <c r="B8" s="47"/>
      <c r="C8" s="60" t="s">
        <v>382</v>
      </c>
      <c r="I8" s="101">
        <f>+I10+I16+I21+I29</f>
        <v>0</v>
      </c>
      <c r="J8" s="48"/>
    </row>
    <row r="9" spans="2:10" s="59" customFormat="1" ht="29.25" customHeight="1">
      <c r="B9" s="53"/>
      <c r="C9" s="54" t="s">
        <v>352</v>
      </c>
      <c r="D9" s="55" t="s">
        <v>353</v>
      </c>
      <c r="E9" s="55" t="s">
        <v>354</v>
      </c>
      <c r="F9" s="55" t="s">
        <v>355</v>
      </c>
      <c r="G9" s="55" t="s">
        <v>356</v>
      </c>
      <c r="H9" s="56" t="s">
        <v>357</v>
      </c>
      <c r="I9" s="57" t="s">
        <v>358</v>
      </c>
      <c r="J9" s="58"/>
    </row>
    <row r="10" spans="2:17" s="69" customFormat="1" ht="30" customHeight="1">
      <c r="B10" s="61"/>
      <c r="C10" s="62"/>
      <c r="D10" s="63" t="s">
        <v>359</v>
      </c>
      <c r="E10" s="64"/>
      <c r="F10" s="64"/>
      <c r="G10" s="64"/>
      <c r="H10" s="65"/>
      <c r="I10" s="66">
        <f>SUM(I11:I14)</f>
        <v>0</v>
      </c>
      <c r="J10" s="67"/>
      <c r="K10" s="68"/>
      <c r="L10" s="68"/>
      <c r="M10" s="68"/>
      <c r="N10" s="50"/>
      <c r="O10" s="68"/>
      <c r="P10" s="50"/>
      <c r="Q10" s="50"/>
    </row>
    <row r="11" spans="2:17" s="69" customFormat="1" ht="80.1" customHeight="1">
      <c r="B11" s="61"/>
      <c r="C11" s="70">
        <v>1</v>
      </c>
      <c r="D11" s="71"/>
      <c r="E11" s="72" t="s">
        <v>360</v>
      </c>
      <c r="F11" s="73" t="s">
        <v>361</v>
      </c>
      <c r="G11" s="74">
        <f>+1NP!F104+2NP!F83+3NP!F32+4NP!F17</f>
        <v>599</v>
      </c>
      <c r="H11" s="105">
        <v>0</v>
      </c>
      <c r="I11" s="75">
        <f aca="true" t="shared" si="0" ref="I11:I14">ROUND(H11*G11,2)</f>
        <v>0</v>
      </c>
      <c r="J11" s="67"/>
      <c r="K11" s="68"/>
      <c r="L11" s="68"/>
      <c r="M11" s="68"/>
      <c r="N11" s="50"/>
      <c r="O11" s="68"/>
      <c r="P11" s="50"/>
      <c r="Q11" s="50"/>
    </row>
    <row r="12" spans="2:17" s="69" customFormat="1" ht="80.1" customHeight="1">
      <c r="B12" s="61"/>
      <c r="C12" s="70">
        <v>2</v>
      </c>
      <c r="D12" s="71"/>
      <c r="E12" s="72" t="s">
        <v>362</v>
      </c>
      <c r="F12" s="73" t="s">
        <v>361</v>
      </c>
      <c r="G12" s="74">
        <f>+1NP!F105+2NP!F84+3NP!F33+4NP!F18</f>
        <v>61</v>
      </c>
      <c r="H12" s="105">
        <v>0</v>
      </c>
      <c r="I12" s="75">
        <f t="shared" si="0"/>
        <v>0</v>
      </c>
      <c r="J12" s="67"/>
      <c r="K12" s="68"/>
      <c r="L12" s="68"/>
      <c r="M12" s="68"/>
      <c r="N12" s="50"/>
      <c r="O12" s="68"/>
      <c r="P12" s="50"/>
      <c r="Q12" s="50"/>
    </row>
    <row r="13" spans="2:17" s="69" customFormat="1" ht="80.1" customHeight="1">
      <c r="B13" s="61"/>
      <c r="C13" s="70">
        <v>3</v>
      </c>
      <c r="D13" s="71"/>
      <c r="E13" s="72" t="s">
        <v>363</v>
      </c>
      <c r="F13" s="73" t="s">
        <v>361</v>
      </c>
      <c r="G13" s="74">
        <f>+1NP!F106+2NP!F85+3NP!F34+4NP!F19</f>
        <v>194</v>
      </c>
      <c r="H13" s="105">
        <v>0</v>
      </c>
      <c r="I13" s="75">
        <f t="shared" si="0"/>
        <v>0</v>
      </c>
      <c r="J13" s="67"/>
      <c r="K13" s="68"/>
      <c r="L13" s="68"/>
      <c r="M13" s="68"/>
      <c r="N13" s="50"/>
      <c r="O13" s="68"/>
      <c r="P13" s="50"/>
      <c r="Q13" s="50"/>
    </row>
    <row r="14" spans="2:17" s="69" customFormat="1" ht="80.1" customHeight="1">
      <c r="B14" s="61"/>
      <c r="C14" s="70">
        <v>4</v>
      </c>
      <c r="D14" s="71"/>
      <c r="E14" s="72" t="s">
        <v>364</v>
      </c>
      <c r="F14" s="73" t="s">
        <v>361</v>
      </c>
      <c r="G14" s="74">
        <f>+1NP!F107+2NP!F86+3NP!F35+4NP!F20</f>
        <v>54</v>
      </c>
      <c r="H14" s="105">
        <v>0</v>
      </c>
      <c r="I14" s="75">
        <f t="shared" si="0"/>
        <v>0</v>
      </c>
      <c r="J14" s="67"/>
      <c r="K14" s="68"/>
      <c r="L14" s="68"/>
      <c r="M14" s="68"/>
      <c r="N14" s="50"/>
      <c r="O14" s="68"/>
      <c r="P14" s="50"/>
      <c r="Q14" s="50"/>
    </row>
    <row r="15" spans="2:17" s="69" customFormat="1" ht="20.1" customHeight="1">
      <c r="B15" s="61"/>
      <c r="I15" s="102"/>
      <c r="J15" s="67"/>
      <c r="K15" s="68"/>
      <c r="L15" s="68"/>
      <c r="M15" s="68"/>
      <c r="N15" s="50"/>
      <c r="O15" s="68"/>
      <c r="P15" s="50"/>
      <c r="Q15" s="50"/>
    </row>
    <row r="16" spans="2:15" s="62" customFormat="1" ht="20.1" customHeight="1">
      <c r="B16" s="76"/>
      <c r="D16" s="63" t="s">
        <v>365</v>
      </c>
      <c r="E16" s="63"/>
      <c r="F16" s="63"/>
      <c r="G16" s="63"/>
      <c r="H16" s="77"/>
      <c r="I16" s="66">
        <f>SUM(I18:I19)</f>
        <v>0</v>
      </c>
      <c r="J16" s="78"/>
      <c r="O16" s="79"/>
    </row>
    <row r="17" spans="2:15" s="62" customFormat="1" ht="20.1" customHeight="1">
      <c r="B17" s="76"/>
      <c r="C17" s="54" t="s">
        <v>352</v>
      </c>
      <c r="D17" s="55" t="s">
        <v>353</v>
      </c>
      <c r="E17" s="55" t="s">
        <v>354</v>
      </c>
      <c r="F17" s="55" t="s">
        <v>355</v>
      </c>
      <c r="G17" s="55" t="s">
        <v>356</v>
      </c>
      <c r="H17" s="56" t="s">
        <v>357</v>
      </c>
      <c r="I17" s="57" t="s">
        <v>358</v>
      </c>
      <c r="J17" s="78"/>
      <c r="O17" s="79"/>
    </row>
    <row r="18" spans="2:17" s="69" customFormat="1" ht="18" customHeight="1">
      <c r="B18" s="61"/>
      <c r="C18" s="80">
        <v>4</v>
      </c>
      <c r="D18" s="81"/>
      <c r="E18" s="82" t="s">
        <v>366</v>
      </c>
      <c r="F18" s="83" t="s">
        <v>361</v>
      </c>
      <c r="G18" s="84">
        <v>1</v>
      </c>
      <c r="H18" s="103">
        <v>0</v>
      </c>
      <c r="I18" s="85">
        <f aca="true" t="shared" si="1" ref="I18:I19">ROUND(H18*G18,2)</f>
        <v>0</v>
      </c>
      <c r="J18" s="67"/>
      <c r="K18" s="68"/>
      <c r="L18" s="68"/>
      <c r="M18" s="68"/>
      <c r="N18" s="50"/>
      <c r="O18" s="68"/>
      <c r="P18" s="50"/>
      <c r="Q18" s="50"/>
    </row>
    <row r="19" spans="2:17" s="69" customFormat="1" ht="18" customHeight="1">
      <c r="B19" s="61"/>
      <c r="C19" s="80">
        <v>5</v>
      </c>
      <c r="D19" s="81"/>
      <c r="E19" s="82" t="s">
        <v>367</v>
      </c>
      <c r="F19" s="83" t="s">
        <v>361</v>
      </c>
      <c r="G19" s="84">
        <v>1</v>
      </c>
      <c r="H19" s="103">
        <v>0</v>
      </c>
      <c r="I19" s="85">
        <f t="shared" si="1"/>
        <v>0</v>
      </c>
      <c r="J19" s="67"/>
      <c r="K19" s="68"/>
      <c r="L19" s="68"/>
      <c r="M19" s="68"/>
      <c r="N19" s="50"/>
      <c r="O19" s="68"/>
      <c r="P19" s="50"/>
      <c r="Q19" s="50"/>
    </row>
    <row r="20" spans="2:17" s="69" customFormat="1" ht="20.1" customHeight="1">
      <c r="B20" s="61"/>
      <c r="C20" s="86"/>
      <c r="D20" s="87"/>
      <c r="E20" s="88"/>
      <c r="F20" s="89"/>
      <c r="G20" s="90"/>
      <c r="H20" s="91"/>
      <c r="I20" s="92"/>
      <c r="J20" s="67"/>
      <c r="K20" s="68"/>
      <c r="L20" s="68"/>
      <c r="M20" s="68"/>
      <c r="N20" s="50"/>
      <c r="O20" s="68"/>
      <c r="P20" s="50"/>
      <c r="Q20" s="50"/>
    </row>
    <row r="21" spans="2:17" s="69" customFormat="1" ht="20.1" customHeight="1">
      <c r="B21" s="61"/>
      <c r="C21" s="62"/>
      <c r="D21" s="63" t="s">
        <v>368</v>
      </c>
      <c r="E21" s="88"/>
      <c r="F21" s="89"/>
      <c r="G21" s="90"/>
      <c r="H21" s="91"/>
      <c r="I21" s="93">
        <f>SUM(I23:I27)</f>
        <v>0</v>
      </c>
      <c r="J21" s="67"/>
      <c r="K21" s="68"/>
      <c r="L21" s="68"/>
      <c r="M21" s="68"/>
      <c r="N21" s="50"/>
      <c r="O21" s="68"/>
      <c r="P21" s="50"/>
      <c r="Q21" s="50"/>
    </row>
    <row r="22" spans="2:17" s="69" customFormat="1" ht="20.1" customHeight="1">
      <c r="B22" s="61"/>
      <c r="C22" s="54" t="s">
        <v>352</v>
      </c>
      <c r="D22" s="55" t="s">
        <v>353</v>
      </c>
      <c r="E22" s="55" t="s">
        <v>354</v>
      </c>
      <c r="F22" s="55" t="s">
        <v>355</v>
      </c>
      <c r="G22" s="55" t="s">
        <v>356</v>
      </c>
      <c r="H22" s="56" t="s">
        <v>357</v>
      </c>
      <c r="I22" s="57" t="s">
        <v>358</v>
      </c>
      <c r="J22" s="67"/>
      <c r="K22" s="68"/>
      <c r="L22" s="68"/>
      <c r="M22" s="68"/>
      <c r="N22" s="50"/>
      <c r="O22" s="68"/>
      <c r="P22" s="50"/>
      <c r="Q22" s="50"/>
    </row>
    <row r="23" spans="2:17" s="69" customFormat="1" ht="20.1" customHeight="1">
      <c r="B23" s="61"/>
      <c r="C23" s="80">
        <v>6</v>
      </c>
      <c r="D23" s="81"/>
      <c r="E23" s="82" t="s">
        <v>369</v>
      </c>
      <c r="F23" s="83" t="s">
        <v>361</v>
      </c>
      <c r="G23" s="84">
        <f>+1NP!C103+2NP!C82+3NP!C31+4NP!C16</f>
        <v>895</v>
      </c>
      <c r="H23" s="103">
        <v>0</v>
      </c>
      <c r="I23" s="85">
        <f aca="true" t="shared" si="2" ref="I23:I27">ROUND(H23*G23,2)</f>
        <v>0</v>
      </c>
      <c r="J23" s="67"/>
      <c r="K23" s="68"/>
      <c r="L23" s="68"/>
      <c r="M23" s="68"/>
      <c r="N23" s="50"/>
      <c r="O23" s="68"/>
      <c r="P23" s="50"/>
      <c r="Q23" s="50"/>
    </row>
    <row r="24" spans="2:17" s="69" customFormat="1" ht="20.1" customHeight="1">
      <c r="B24" s="61"/>
      <c r="C24" s="80">
        <v>7</v>
      </c>
      <c r="D24" s="81"/>
      <c r="E24" s="82" t="s">
        <v>370</v>
      </c>
      <c r="F24" s="83" t="s">
        <v>361</v>
      </c>
      <c r="G24" s="84">
        <f>+G23</f>
        <v>895</v>
      </c>
      <c r="H24" s="103">
        <v>0</v>
      </c>
      <c r="I24" s="85">
        <f t="shared" si="2"/>
        <v>0</v>
      </c>
      <c r="J24" s="67"/>
      <c r="K24" s="68"/>
      <c r="L24" s="68"/>
      <c r="M24" s="68"/>
      <c r="N24" s="50"/>
      <c r="O24" s="68"/>
      <c r="P24" s="50"/>
      <c r="Q24" s="50"/>
    </row>
    <row r="25" spans="2:17" s="69" customFormat="1" ht="20.1" customHeight="1">
      <c r="B25" s="61"/>
      <c r="C25" s="80">
        <v>8</v>
      </c>
      <c r="D25" s="81"/>
      <c r="E25" s="82" t="s">
        <v>371</v>
      </c>
      <c r="F25" s="83" t="s">
        <v>361</v>
      </c>
      <c r="G25" s="84">
        <v>1</v>
      </c>
      <c r="H25" s="104">
        <v>0</v>
      </c>
      <c r="I25" s="85">
        <f t="shared" si="2"/>
        <v>0</v>
      </c>
      <c r="J25" s="67"/>
      <c r="K25" s="68"/>
      <c r="L25" s="68"/>
      <c r="M25" s="68"/>
      <c r="N25" s="50"/>
      <c r="O25" s="68"/>
      <c r="P25" s="50"/>
      <c r="Q25" s="50"/>
    </row>
    <row r="26" spans="2:17" s="69" customFormat="1" ht="20.1" customHeight="1">
      <c r="B26" s="61"/>
      <c r="C26" s="80">
        <v>9</v>
      </c>
      <c r="D26" s="81"/>
      <c r="E26" s="82" t="s">
        <v>372</v>
      </c>
      <c r="F26" s="83" t="s">
        <v>361</v>
      </c>
      <c r="G26" s="84">
        <f>+G11+G13+G14</f>
        <v>847</v>
      </c>
      <c r="H26" s="103">
        <v>0</v>
      </c>
      <c r="I26" s="85">
        <f t="shared" si="2"/>
        <v>0</v>
      </c>
      <c r="J26" s="67"/>
      <c r="K26" s="68"/>
      <c r="L26" s="68"/>
      <c r="M26" s="68"/>
      <c r="N26" s="50"/>
      <c r="O26" s="68"/>
      <c r="P26" s="50"/>
      <c r="Q26" s="50"/>
    </row>
    <row r="27" spans="2:17" s="69" customFormat="1" ht="20.1" customHeight="1">
      <c r="B27" s="61"/>
      <c r="C27" s="80">
        <v>10</v>
      </c>
      <c r="D27" s="81"/>
      <c r="E27" s="82" t="s">
        <v>373</v>
      </c>
      <c r="F27" s="83" t="s">
        <v>361</v>
      </c>
      <c r="G27" s="84">
        <f>+G12</f>
        <v>61</v>
      </c>
      <c r="H27" s="103">
        <v>0</v>
      </c>
      <c r="I27" s="85">
        <f t="shared" si="2"/>
        <v>0</v>
      </c>
      <c r="J27" s="67"/>
      <c r="K27" s="68"/>
      <c r="L27" s="68"/>
      <c r="M27" s="68"/>
      <c r="N27" s="50"/>
      <c r="O27" s="68"/>
      <c r="P27" s="50"/>
      <c r="Q27" s="50"/>
    </row>
    <row r="28" spans="2:17" s="69" customFormat="1" ht="20.1" customHeight="1">
      <c r="B28" s="61"/>
      <c r="C28" s="62"/>
      <c r="D28" s="63"/>
      <c r="E28" s="88"/>
      <c r="F28" s="89"/>
      <c r="G28" s="90"/>
      <c r="H28" s="91"/>
      <c r="J28" s="67"/>
      <c r="K28" s="68"/>
      <c r="L28" s="68"/>
      <c r="M28" s="68"/>
      <c r="N28" s="50"/>
      <c r="O28" s="68"/>
      <c r="P28" s="50"/>
      <c r="Q28" s="50"/>
    </row>
    <row r="29" spans="2:15" s="62" customFormat="1" ht="20.1" customHeight="1">
      <c r="B29" s="76"/>
      <c r="D29" s="63" t="s">
        <v>374</v>
      </c>
      <c r="E29" s="63"/>
      <c r="F29" s="63"/>
      <c r="G29" s="63"/>
      <c r="H29" s="77"/>
      <c r="I29" s="94">
        <f>SUM(I31:I35)</f>
        <v>0</v>
      </c>
      <c r="J29" s="78"/>
      <c r="O29" s="79"/>
    </row>
    <row r="30" spans="2:15" s="62" customFormat="1" ht="20.1" customHeight="1">
      <c r="B30" s="76"/>
      <c r="C30" s="54" t="s">
        <v>352</v>
      </c>
      <c r="D30" s="55" t="s">
        <v>353</v>
      </c>
      <c r="E30" s="55" t="s">
        <v>354</v>
      </c>
      <c r="F30" s="55" t="s">
        <v>355</v>
      </c>
      <c r="G30" s="55" t="s">
        <v>356</v>
      </c>
      <c r="H30" s="56" t="s">
        <v>357</v>
      </c>
      <c r="I30" s="57" t="s">
        <v>358</v>
      </c>
      <c r="J30" s="78"/>
      <c r="O30" s="79"/>
    </row>
    <row r="31" spans="2:17" s="69" customFormat="1" ht="24.75" customHeight="1">
      <c r="B31" s="61"/>
      <c r="C31" s="80">
        <v>11</v>
      </c>
      <c r="D31" s="81"/>
      <c r="E31" s="82" t="s">
        <v>375</v>
      </c>
      <c r="F31" s="83" t="s">
        <v>361</v>
      </c>
      <c r="G31" s="84">
        <v>1</v>
      </c>
      <c r="H31" s="103">
        <v>0</v>
      </c>
      <c r="I31" s="85">
        <f aca="true" t="shared" si="3" ref="I31:I35">ROUND(H31*G31,2)</f>
        <v>0</v>
      </c>
      <c r="J31" s="67"/>
      <c r="K31" s="68"/>
      <c r="L31" s="68"/>
      <c r="M31" s="68"/>
      <c r="N31" s="50"/>
      <c r="O31" s="68"/>
      <c r="P31" s="50"/>
      <c r="Q31" s="50"/>
    </row>
    <row r="32" spans="2:17" s="69" customFormat="1" ht="20.1" customHeight="1">
      <c r="B32" s="61"/>
      <c r="C32" s="80">
        <v>12</v>
      </c>
      <c r="D32" s="81"/>
      <c r="E32" s="82" t="s">
        <v>376</v>
      </c>
      <c r="F32" s="83" t="s">
        <v>361</v>
      </c>
      <c r="G32" s="84">
        <v>1</v>
      </c>
      <c r="H32" s="103">
        <v>0</v>
      </c>
      <c r="I32" s="85">
        <f t="shared" si="3"/>
        <v>0</v>
      </c>
      <c r="J32" s="67"/>
      <c r="K32" s="68"/>
      <c r="L32" s="68"/>
      <c r="M32" s="68"/>
      <c r="N32" s="50"/>
      <c r="O32" s="68"/>
      <c r="P32" s="50"/>
      <c r="Q32" s="50"/>
    </row>
    <row r="33" spans="2:17" s="69" customFormat="1" ht="20.1" customHeight="1">
      <c r="B33" s="61"/>
      <c r="C33" s="80">
        <v>13</v>
      </c>
      <c r="D33" s="81"/>
      <c r="E33" s="82" t="s">
        <v>377</v>
      </c>
      <c r="F33" s="83" t="s">
        <v>361</v>
      </c>
      <c r="G33" s="84">
        <v>1</v>
      </c>
      <c r="H33" s="103">
        <v>0</v>
      </c>
      <c r="I33" s="85">
        <f t="shared" si="3"/>
        <v>0</v>
      </c>
      <c r="J33" s="67"/>
      <c r="K33" s="68"/>
      <c r="L33" s="68"/>
      <c r="M33" s="68"/>
      <c r="N33" s="50"/>
      <c r="O33" s="68"/>
      <c r="P33" s="50"/>
      <c r="Q33" s="50"/>
    </row>
    <row r="34" spans="2:17" s="69" customFormat="1" ht="24">
      <c r="B34" s="61"/>
      <c r="C34" s="80">
        <v>14</v>
      </c>
      <c r="D34" s="81"/>
      <c r="E34" s="82" t="s">
        <v>378</v>
      </c>
      <c r="F34" s="83" t="s">
        <v>361</v>
      </c>
      <c r="G34" s="84">
        <v>1</v>
      </c>
      <c r="H34" s="103">
        <v>0</v>
      </c>
      <c r="I34" s="85">
        <f t="shared" si="3"/>
        <v>0</v>
      </c>
      <c r="J34" s="67"/>
      <c r="K34" s="68"/>
      <c r="L34" s="68"/>
      <c r="M34" s="68"/>
      <c r="N34" s="50"/>
      <c r="O34" s="68"/>
      <c r="P34" s="50"/>
      <c r="Q34" s="50"/>
    </row>
    <row r="35" spans="2:17" s="69" customFormat="1" ht="24">
      <c r="B35" s="61"/>
      <c r="C35" s="80">
        <v>15</v>
      </c>
      <c r="D35" s="81"/>
      <c r="E35" s="82" t="s">
        <v>379</v>
      </c>
      <c r="F35" s="83" t="s">
        <v>361</v>
      </c>
      <c r="G35" s="84">
        <v>1</v>
      </c>
      <c r="H35" s="103">
        <v>0</v>
      </c>
      <c r="I35" s="85">
        <f t="shared" si="3"/>
        <v>0</v>
      </c>
      <c r="J35" s="67"/>
      <c r="K35" s="68"/>
      <c r="L35" s="68"/>
      <c r="M35" s="68"/>
      <c r="N35" s="50"/>
      <c r="O35" s="68"/>
      <c r="P35" s="50"/>
      <c r="Q35" s="50"/>
    </row>
    <row r="36" spans="2:10" s="46" customFormat="1" ht="6.95" customHeight="1">
      <c r="B36" s="95"/>
      <c r="C36" s="96"/>
      <c r="D36" s="96"/>
      <c r="E36" s="96"/>
      <c r="F36" s="96"/>
      <c r="G36" s="96"/>
      <c r="H36" s="96"/>
      <c r="I36" s="96"/>
      <c r="J36" s="97"/>
    </row>
    <row r="41" ht="22.5" customHeight="1"/>
  </sheetData>
  <mergeCells count="1">
    <mergeCell ref="C3:I3"/>
  </mergeCells>
  <printOptions horizontalCentered="1"/>
  <pageMargins left="0.7086614173228347" right="0.15748031496062992" top="0.5118110236220472" bottom="0.4724409448818898" header="0" footer="0"/>
  <pageSetup blackAndWhite="1" errors="blank" fitToHeight="1" fitToWidth="1" horizontalDpi="1200" verticalDpi="1200" orientation="portrait" paperSize="9" scale="7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ED33-20DD-45B7-A8C1-03E395C5C076}">
  <dimension ref="A1:G111"/>
  <sheetViews>
    <sheetView showGridLines="0" zoomScale="60" zoomScaleNormal="60" workbookViewId="0" topLeftCell="A67">
      <selection activeCell="F104" sqref="F104"/>
    </sheetView>
  </sheetViews>
  <sheetFormatPr defaultColWidth="9.140625" defaultRowHeight="15"/>
  <cols>
    <col min="1" max="1" width="13.7109375" style="2" customWidth="1"/>
    <col min="2" max="2" width="29.7109375" style="2" customWidth="1"/>
    <col min="3" max="3" width="13.7109375" style="2" customWidth="1"/>
    <col min="4" max="4" width="27.7109375" style="3" customWidth="1"/>
    <col min="5" max="7" width="13.7109375" style="2" customWidth="1"/>
    <col min="8" max="16384" width="9.140625" style="2" customWidth="1"/>
  </cols>
  <sheetData>
    <row r="1" ht="23.25">
      <c r="A1" s="1" t="s">
        <v>323</v>
      </c>
    </row>
    <row r="2" spans="1:6" ht="15.75" thickBot="1">
      <c r="A2" s="4" t="s">
        <v>154</v>
      </c>
      <c r="B2" s="4"/>
      <c r="C2" s="4"/>
      <c r="D2" s="5"/>
      <c r="E2" s="4"/>
      <c r="F2" s="4"/>
    </row>
    <row r="3" spans="1:7" ht="21" customHeight="1" thickBot="1">
      <c r="A3" s="4"/>
      <c r="C3" s="115" t="s">
        <v>381</v>
      </c>
      <c r="D3" s="116"/>
      <c r="E3" s="4"/>
      <c r="F3" s="115" t="s">
        <v>320</v>
      </c>
      <c r="G3" s="116"/>
    </row>
    <row r="4" spans="1:7" ht="47.25" thickBot="1">
      <c r="A4" s="6" t="s">
        <v>0</v>
      </c>
      <c r="B4" s="7" t="s">
        <v>1</v>
      </c>
      <c r="C4" s="26" t="s">
        <v>2</v>
      </c>
      <c r="D4" s="20" t="s">
        <v>345</v>
      </c>
      <c r="E4" s="20" t="s">
        <v>152</v>
      </c>
      <c r="F4" s="24" t="s">
        <v>344</v>
      </c>
      <c r="G4" s="24" t="s">
        <v>343</v>
      </c>
    </row>
    <row r="5" spans="1:7" ht="23.25">
      <c r="A5" s="8" t="s">
        <v>9</v>
      </c>
      <c r="B5" s="9" t="s">
        <v>105</v>
      </c>
      <c r="C5" s="10">
        <v>6</v>
      </c>
      <c r="D5" s="13" t="s">
        <v>327</v>
      </c>
      <c r="E5" s="10">
        <v>3.35</v>
      </c>
      <c r="F5" s="23">
        <f>+C5</f>
        <v>6</v>
      </c>
      <c r="G5" s="13" t="s">
        <v>339</v>
      </c>
    </row>
    <row r="6" spans="1:7" ht="23.25">
      <c r="A6" s="11" t="s">
        <v>10</v>
      </c>
      <c r="B6" s="12" t="s">
        <v>105</v>
      </c>
      <c r="C6" s="13">
        <v>4</v>
      </c>
      <c r="D6" s="13" t="s">
        <v>327</v>
      </c>
      <c r="E6" s="13">
        <v>3.35</v>
      </c>
      <c r="F6" s="23">
        <f aca="true" t="shared" si="0" ref="F6:F64">+C6</f>
        <v>4</v>
      </c>
      <c r="G6" s="13" t="s">
        <v>339</v>
      </c>
    </row>
    <row r="7" spans="1:7" ht="23.25">
      <c r="A7" s="11" t="s">
        <v>11</v>
      </c>
      <c r="B7" s="12" t="s">
        <v>105</v>
      </c>
      <c r="C7" s="13">
        <v>8</v>
      </c>
      <c r="D7" s="13" t="s">
        <v>327</v>
      </c>
      <c r="E7" s="13">
        <v>3.35</v>
      </c>
      <c r="F7" s="23">
        <f t="shared" si="0"/>
        <v>8</v>
      </c>
      <c r="G7" s="13" t="s">
        <v>339</v>
      </c>
    </row>
    <row r="8" spans="1:7" ht="23.25">
      <c r="A8" s="11" t="s">
        <v>12</v>
      </c>
      <c r="B8" s="12" t="s">
        <v>144</v>
      </c>
      <c r="C8" s="13">
        <v>1</v>
      </c>
      <c r="D8" s="13" t="s">
        <v>145</v>
      </c>
      <c r="E8" s="13">
        <v>3.35</v>
      </c>
      <c r="F8" s="23">
        <f t="shared" si="0"/>
        <v>1</v>
      </c>
      <c r="G8" s="13" t="s">
        <v>340</v>
      </c>
    </row>
    <row r="9" spans="1:7" ht="23.25">
      <c r="A9" s="11" t="s">
        <v>13</v>
      </c>
      <c r="B9" s="12" t="s">
        <v>4</v>
      </c>
      <c r="C9" s="13">
        <v>1</v>
      </c>
      <c r="D9" s="13" t="s">
        <v>321</v>
      </c>
      <c r="E9" s="13">
        <v>3.35</v>
      </c>
      <c r="F9" s="23">
        <f t="shared" si="0"/>
        <v>1</v>
      </c>
      <c r="G9" s="13" t="s">
        <v>341</v>
      </c>
    </row>
    <row r="10" spans="1:7" ht="23.25">
      <c r="A10" s="11" t="s">
        <v>14</v>
      </c>
      <c r="B10" s="12" t="s">
        <v>106</v>
      </c>
      <c r="C10" s="109">
        <v>6</v>
      </c>
      <c r="D10" s="109" t="s">
        <v>321</v>
      </c>
      <c r="E10" s="13">
        <v>3</v>
      </c>
      <c r="F10" s="109">
        <f t="shared" si="0"/>
        <v>6</v>
      </c>
      <c r="G10" s="109" t="s">
        <v>341</v>
      </c>
    </row>
    <row r="11" spans="1:7" ht="23.25">
      <c r="A11" s="11" t="s">
        <v>15</v>
      </c>
      <c r="B11" s="12" t="s">
        <v>107</v>
      </c>
      <c r="C11" s="110"/>
      <c r="D11" s="110"/>
      <c r="E11" s="13" t="s">
        <v>153</v>
      </c>
      <c r="F11" s="110"/>
      <c r="G11" s="110"/>
    </row>
    <row r="12" spans="1:7" ht="23.25">
      <c r="A12" s="11" t="s">
        <v>16</v>
      </c>
      <c r="B12" s="12" t="s">
        <v>105</v>
      </c>
      <c r="C12" s="13">
        <v>4</v>
      </c>
      <c r="D12" s="13" t="s">
        <v>327</v>
      </c>
      <c r="E12" s="13">
        <v>3</v>
      </c>
      <c r="F12" s="23">
        <f t="shared" si="0"/>
        <v>4</v>
      </c>
      <c r="G12" s="13" t="s">
        <v>339</v>
      </c>
    </row>
    <row r="13" spans="1:7" ht="23.25">
      <c r="A13" s="11" t="s">
        <v>17</v>
      </c>
      <c r="B13" s="12" t="s">
        <v>108</v>
      </c>
      <c r="C13" s="13" t="s">
        <v>146</v>
      </c>
      <c r="D13" s="30"/>
      <c r="E13" s="31"/>
      <c r="F13" s="31"/>
      <c r="G13" s="31"/>
    </row>
    <row r="14" spans="1:7" ht="23.25">
      <c r="A14" s="11" t="s">
        <v>18</v>
      </c>
      <c r="B14" s="12" t="s">
        <v>3</v>
      </c>
      <c r="C14" s="13">
        <v>2</v>
      </c>
      <c r="D14" s="13" t="s">
        <v>145</v>
      </c>
      <c r="E14" s="13">
        <v>3.42</v>
      </c>
      <c r="F14" s="23">
        <f t="shared" si="0"/>
        <v>2</v>
      </c>
      <c r="G14" s="13" t="s">
        <v>340</v>
      </c>
    </row>
    <row r="15" spans="1:7" ht="23.25">
      <c r="A15" s="11" t="s">
        <v>19</v>
      </c>
      <c r="B15" s="12" t="s">
        <v>109</v>
      </c>
      <c r="C15" s="13" t="s">
        <v>146</v>
      </c>
      <c r="D15" s="30" t="s">
        <v>147</v>
      </c>
      <c r="E15" s="31"/>
      <c r="F15" s="31"/>
      <c r="G15" s="31"/>
    </row>
    <row r="16" spans="1:7" ht="23.25">
      <c r="A16" s="11" t="s">
        <v>20</v>
      </c>
      <c r="B16" s="12" t="s">
        <v>110</v>
      </c>
      <c r="C16" s="13">
        <v>1</v>
      </c>
      <c r="D16" s="13" t="s">
        <v>327</v>
      </c>
      <c r="E16" s="13">
        <v>3.15</v>
      </c>
      <c r="F16" s="23">
        <f t="shared" si="0"/>
        <v>1</v>
      </c>
      <c r="G16" s="13" t="s">
        <v>342</v>
      </c>
    </row>
    <row r="17" spans="1:7" ht="23.25">
      <c r="A17" s="11" t="s">
        <v>21</v>
      </c>
      <c r="B17" s="12" t="s">
        <v>110</v>
      </c>
      <c r="C17" s="13">
        <v>1</v>
      </c>
      <c r="D17" s="13" t="s">
        <v>327</v>
      </c>
      <c r="E17" s="13">
        <v>3.15</v>
      </c>
      <c r="F17" s="23">
        <f t="shared" si="0"/>
        <v>1</v>
      </c>
      <c r="G17" s="13" t="s">
        <v>342</v>
      </c>
    </row>
    <row r="18" spans="1:7" ht="23.25">
      <c r="A18" s="11" t="s">
        <v>22</v>
      </c>
      <c r="B18" s="12" t="s">
        <v>111</v>
      </c>
      <c r="C18" s="13">
        <v>1</v>
      </c>
      <c r="D18" s="13" t="s">
        <v>333</v>
      </c>
      <c r="E18" s="13">
        <v>3.15</v>
      </c>
      <c r="F18" s="23">
        <f t="shared" si="0"/>
        <v>1</v>
      </c>
      <c r="G18" s="13" t="s">
        <v>342</v>
      </c>
    </row>
    <row r="19" spans="1:7" ht="23.25">
      <c r="A19" s="11" t="s">
        <v>23</v>
      </c>
      <c r="B19" s="12" t="s">
        <v>112</v>
      </c>
      <c r="C19" s="13">
        <v>1</v>
      </c>
      <c r="D19" s="13" t="s">
        <v>321</v>
      </c>
      <c r="E19" s="13">
        <v>3.15</v>
      </c>
      <c r="F19" s="23">
        <f t="shared" si="0"/>
        <v>1</v>
      </c>
      <c r="G19" s="13" t="s">
        <v>342</v>
      </c>
    </row>
    <row r="20" spans="1:7" ht="23.25">
      <c r="A20" s="111" t="s">
        <v>24</v>
      </c>
      <c r="B20" s="113" t="s">
        <v>113</v>
      </c>
      <c r="C20" s="13">
        <v>4</v>
      </c>
      <c r="D20" s="13" t="s">
        <v>327</v>
      </c>
      <c r="E20" s="109">
        <v>3.1</v>
      </c>
      <c r="F20" s="23">
        <f t="shared" si="0"/>
        <v>4</v>
      </c>
      <c r="G20" s="13" t="s">
        <v>342</v>
      </c>
    </row>
    <row r="21" spans="1:7" ht="23.25">
      <c r="A21" s="112"/>
      <c r="B21" s="114"/>
      <c r="C21" s="13">
        <v>9</v>
      </c>
      <c r="D21" s="13" t="s">
        <v>333</v>
      </c>
      <c r="E21" s="110"/>
      <c r="F21" s="23">
        <f t="shared" si="0"/>
        <v>9</v>
      </c>
      <c r="G21" s="13" t="s">
        <v>342</v>
      </c>
    </row>
    <row r="22" spans="1:7" ht="23.25">
      <c r="A22" s="11" t="s">
        <v>25</v>
      </c>
      <c r="B22" s="27" t="s">
        <v>114</v>
      </c>
      <c r="C22" s="13">
        <v>14</v>
      </c>
      <c r="D22" s="13" t="s">
        <v>327</v>
      </c>
      <c r="E22" s="13">
        <v>4.05</v>
      </c>
      <c r="F22" s="23">
        <f t="shared" si="0"/>
        <v>14</v>
      </c>
      <c r="G22" s="13" t="s">
        <v>342</v>
      </c>
    </row>
    <row r="23" spans="1:7" ht="23.25">
      <c r="A23" s="111" t="s">
        <v>26</v>
      </c>
      <c r="B23" s="113" t="s">
        <v>115</v>
      </c>
      <c r="C23" s="13">
        <v>4</v>
      </c>
      <c r="D23" s="13" t="s">
        <v>333</v>
      </c>
      <c r="E23" s="109">
        <v>4.05</v>
      </c>
      <c r="F23" s="23">
        <v>6</v>
      </c>
      <c r="G23" s="13" t="s">
        <v>342</v>
      </c>
    </row>
    <row r="24" spans="1:7" ht="23.25">
      <c r="A24" s="112"/>
      <c r="B24" s="114"/>
      <c r="C24" s="13">
        <v>4</v>
      </c>
      <c r="D24" s="13" t="s">
        <v>327</v>
      </c>
      <c r="E24" s="110"/>
      <c r="F24" s="23">
        <f t="shared" si="0"/>
        <v>4</v>
      </c>
      <c r="G24" s="13" t="s">
        <v>342</v>
      </c>
    </row>
    <row r="25" spans="1:7" ht="23.25">
      <c r="A25" s="11" t="s">
        <v>27</v>
      </c>
      <c r="B25" s="12" t="s">
        <v>116</v>
      </c>
      <c r="C25" s="13">
        <v>6</v>
      </c>
      <c r="D25" s="13" t="s">
        <v>327</v>
      </c>
      <c r="E25" s="13">
        <v>3.22</v>
      </c>
      <c r="F25" s="23">
        <f t="shared" si="0"/>
        <v>6</v>
      </c>
      <c r="G25" s="13" t="s">
        <v>342</v>
      </c>
    </row>
    <row r="26" spans="1:7" ht="23.25">
      <c r="A26" s="11" t="s">
        <v>28</v>
      </c>
      <c r="B26" s="12" t="s">
        <v>110</v>
      </c>
      <c r="C26" s="13">
        <v>13</v>
      </c>
      <c r="D26" s="13" t="s">
        <v>327</v>
      </c>
      <c r="E26" s="13">
        <v>3.22</v>
      </c>
      <c r="F26" s="23">
        <f t="shared" si="0"/>
        <v>13</v>
      </c>
      <c r="G26" s="13" t="s">
        <v>342</v>
      </c>
    </row>
    <row r="27" spans="1:7" ht="23.25">
      <c r="A27" s="11" t="s">
        <v>29</v>
      </c>
      <c r="B27" s="12" t="s">
        <v>110</v>
      </c>
      <c r="C27" s="13">
        <v>6</v>
      </c>
      <c r="D27" s="13" t="s">
        <v>334</v>
      </c>
      <c r="E27" s="13">
        <v>3.22</v>
      </c>
      <c r="F27" s="23">
        <f>+C27*2</f>
        <v>12</v>
      </c>
      <c r="G27" s="13" t="s">
        <v>342</v>
      </c>
    </row>
    <row r="28" spans="1:7" ht="23.25">
      <c r="A28" s="11" t="s">
        <v>30</v>
      </c>
      <c r="B28" s="12" t="s">
        <v>110</v>
      </c>
      <c r="C28" s="13">
        <v>1</v>
      </c>
      <c r="D28" s="13" t="s">
        <v>327</v>
      </c>
      <c r="E28" s="13">
        <v>3.22</v>
      </c>
      <c r="F28" s="23">
        <f t="shared" si="0"/>
        <v>1</v>
      </c>
      <c r="G28" s="13" t="s">
        <v>342</v>
      </c>
    </row>
    <row r="29" spans="1:7" ht="23.25">
      <c r="A29" s="11" t="s">
        <v>31</v>
      </c>
      <c r="B29" s="12" t="s">
        <v>117</v>
      </c>
      <c r="C29" s="13">
        <v>1</v>
      </c>
      <c r="D29" s="13" t="s">
        <v>148</v>
      </c>
      <c r="E29" s="13">
        <v>3.22</v>
      </c>
      <c r="F29" s="23">
        <f t="shared" si="0"/>
        <v>1</v>
      </c>
      <c r="G29" s="13" t="s">
        <v>340</v>
      </c>
    </row>
    <row r="30" spans="1:7" ht="23.25">
      <c r="A30" s="11" t="s">
        <v>32</v>
      </c>
      <c r="B30" s="12" t="s">
        <v>118</v>
      </c>
      <c r="C30" s="13"/>
      <c r="D30" s="30"/>
      <c r="E30" s="31"/>
      <c r="F30" s="31"/>
      <c r="G30" s="31"/>
    </row>
    <row r="31" spans="1:7" ht="23.25">
      <c r="A31" s="11" t="s">
        <v>33</v>
      </c>
      <c r="B31" s="12" t="s">
        <v>108</v>
      </c>
      <c r="C31" s="13">
        <v>5</v>
      </c>
      <c r="D31" s="13" t="s">
        <v>328</v>
      </c>
      <c r="E31" s="13">
        <v>3.59</v>
      </c>
      <c r="F31" s="23">
        <f t="shared" si="0"/>
        <v>5</v>
      </c>
      <c r="G31" s="13" t="s">
        <v>340</v>
      </c>
    </row>
    <row r="32" spans="1:7" ht="23.25">
      <c r="A32" s="11" t="s">
        <v>34</v>
      </c>
      <c r="B32" s="12" t="s">
        <v>119</v>
      </c>
      <c r="C32" s="13"/>
      <c r="D32" s="30" t="s">
        <v>149</v>
      </c>
      <c r="E32" s="31"/>
      <c r="F32" s="31"/>
      <c r="G32" s="31"/>
    </row>
    <row r="33" spans="1:7" ht="23.25">
      <c r="A33" s="11" t="s">
        <v>35</v>
      </c>
      <c r="B33" s="12" t="s">
        <v>108</v>
      </c>
      <c r="C33" s="13">
        <v>2</v>
      </c>
      <c r="D33" s="13" t="s">
        <v>327</v>
      </c>
      <c r="E33" s="13">
        <v>3.24</v>
      </c>
      <c r="F33" s="23">
        <f t="shared" si="0"/>
        <v>2</v>
      </c>
      <c r="G33" s="13" t="s">
        <v>342</v>
      </c>
    </row>
    <row r="34" spans="1:7" ht="23.25">
      <c r="A34" s="11" t="s">
        <v>36</v>
      </c>
      <c r="B34" s="12" t="s">
        <v>120</v>
      </c>
      <c r="C34" s="13">
        <v>1</v>
      </c>
      <c r="D34" s="13" t="s">
        <v>333</v>
      </c>
      <c r="E34" s="13">
        <v>2.9</v>
      </c>
      <c r="F34" s="23">
        <f t="shared" si="0"/>
        <v>1</v>
      </c>
      <c r="G34" s="13" t="s">
        <v>342</v>
      </c>
    </row>
    <row r="35" spans="1:7" ht="23.25">
      <c r="A35" s="11" t="s">
        <v>37</v>
      </c>
      <c r="B35" s="12" t="s">
        <v>3</v>
      </c>
      <c r="C35" s="13">
        <v>1</v>
      </c>
      <c r="D35" s="13" t="s">
        <v>327</v>
      </c>
      <c r="E35" s="13">
        <v>3.24</v>
      </c>
      <c r="F35" s="23">
        <f t="shared" si="0"/>
        <v>1</v>
      </c>
      <c r="G35" s="13" t="s">
        <v>342</v>
      </c>
    </row>
    <row r="36" spans="1:7" ht="23.25">
      <c r="A36" s="11" t="s">
        <v>38</v>
      </c>
      <c r="B36" s="12" t="s">
        <v>114</v>
      </c>
      <c r="C36" s="13">
        <v>6</v>
      </c>
      <c r="D36" s="13" t="s">
        <v>327</v>
      </c>
      <c r="E36" s="13">
        <v>3.24</v>
      </c>
      <c r="F36" s="23">
        <f t="shared" si="0"/>
        <v>6</v>
      </c>
      <c r="G36" s="13" t="s">
        <v>342</v>
      </c>
    </row>
    <row r="37" spans="1:7" ht="23.25">
      <c r="A37" s="11" t="s">
        <v>39</v>
      </c>
      <c r="B37" s="12" t="s">
        <v>114</v>
      </c>
      <c r="C37" s="13">
        <v>7</v>
      </c>
      <c r="D37" s="13" t="s">
        <v>327</v>
      </c>
      <c r="E37" s="13">
        <v>3.24</v>
      </c>
      <c r="F37" s="23">
        <f t="shared" si="0"/>
        <v>7</v>
      </c>
      <c r="G37" s="13" t="s">
        <v>342</v>
      </c>
    </row>
    <row r="38" spans="1:7" ht="23.25">
      <c r="A38" s="11" t="s">
        <v>40</v>
      </c>
      <c r="B38" s="12" t="s">
        <v>114</v>
      </c>
      <c r="C38" s="13">
        <v>1</v>
      </c>
      <c r="D38" s="13" t="s">
        <v>327</v>
      </c>
      <c r="E38" s="13">
        <v>3.24</v>
      </c>
      <c r="F38" s="23">
        <f t="shared" si="0"/>
        <v>1</v>
      </c>
      <c r="G38" s="13" t="s">
        <v>342</v>
      </c>
    </row>
    <row r="39" spans="1:7" ht="23.25">
      <c r="A39" s="11" t="s">
        <v>41</v>
      </c>
      <c r="B39" s="12" t="s">
        <v>108</v>
      </c>
      <c r="C39" s="13" t="s">
        <v>146</v>
      </c>
      <c r="D39" s="34" t="s">
        <v>150</v>
      </c>
      <c r="E39" s="28"/>
      <c r="F39" s="28"/>
      <c r="G39" s="28"/>
    </row>
    <row r="40" spans="1:7" ht="23.25">
      <c r="A40" s="11" t="s">
        <v>42</v>
      </c>
      <c r="B40" s="12" t="s">
        <v>121</v>
      </c>
      <c r="C40" s="13" t="s">
        <v>146</v>
      </c>
      <c r="D40" s="38"/>
      <c r="E40" s="25"/>
      <c r="F40" s="25"/>
      <c r="G40" s="25"/>
    </row>
    <row r="41" spans="1:7" ht="23.25">
      <c r="A41" s="11" t="s">
        <v>43</v>
      </c>
      <c r="B41" s="12"/>
      <c r="C41" s="13" t="s">
        <v>146</v>
      </c>
      <c r="D41" s="38"/>
      <c r="E41" s="25"/>
      <c r="F41" s="25"/>
      <c r="G41" s="25"/>
    </row>
    <row r="42" spans="1:7" ht="23.25">
      <c r="A42" s="11" t="s">
        <v>44</v>
      </c>
      <c r="B42" s="12"/>
      <c r="C42" s="13" t="s">
        <v>146</v>
      </c>
      <c r="D42" s="38"/>
      <c r="E42" s="25"/>
      <c r="F42" s="25"/>
      <c r="G42" s="25"/>
    </row>
    <row r="43" spans="1:7" ht="23.25">
      <c r="A43" s="11" t="s">
        <v>45</v>
      </c>
      <c r="B43" s="12"/>
      <c r="C43" s="13" t="s">
        <v>146</v>
      </c>
      <c r="D43" s="38"/>
      <c r="E43" s="25"/>
      <c r="F43" s="25"/>
      <c r="G43" s="25"/>
    </row>
    <row r="44" spans="1:7" ht="23.25">
      <c r="A44" s="11" t="s">
        <v>46</v>
      </c>
      <c r="B44" s="12"/>
      <c r="C44" s="13" t="s">
        <v>146</v>
      </c>
      <c r="D44" s="38"/>
      <c r="E44" s="25"/>
      <c r="F44" s="25"/>
      <c r="G44" s="25"/>
    </row>
    <row r="45" spans="1:7" ht="23.25">
      <c r="A45" s="11" t="s">
        <v>47</v>
      </c>
      <c r="B45" s="12"/>
      <c r="C45" s="13" t="s">
        <v>146</v>
      </c>
      <c r="D45" s="36"/>
      <c r="E45" s="29"/>
      <c r="F45" s="29"/>
      <c r="G45" s="29"/>
    </row>
    <row r="46" spans="1:7" ht="23.25">
      <c r="A46" s="11" t="s">
        <v>48</v>
      </c>
      <c r="B46" s="12" t="s">
        <v>122</v>
      </c>
      <c r="C46" s="13">
        <v>2</v>
      </c>
      <c r="D46" s="13" t="s">
        <v>334</v>
      </c>
      <c r="E46" s="13">
        <v>3.37</v>
      </c>
      <c r="F46" s="23">
        <f>+C46*2</f>
        <v>4</v>
      </c>
      <c r="G46" s="13" t="s">
        <v>342</v>
      </c>
    </row>
    <row r="47" spans="1:7" ht="23.25">
      <c r="A47" s="11" t="s">
        <v>49</v>
      </c>
      <c r="B47" s="12" t="s">
        <v>123</v>
      </c>
      <c r="C47" s="13">
        <v>1</v>
      </c>
      <c r="D47" s="13" t="s">
        <v>333</v>
      </c>
      <c r="E47" s="13">
        <v>3.37</v>
      </c>
      <c r="F47" s="23">
        <f>+C47*2</f>
        <v>2</v>
      </c>
      <c r="G47" s="13" t="s">
        <v>342</v>
      </c>
    </row>
    <row r="48" spans="1:7" ht="23.25">
      <c r="A48" s="11" t="s">
        <v>50</v>
      </c>
      <c r="B48" s="12" t="s">
        <v>114</v>
      </c>
      <c r="C48" s="13">
        <v>5</v>
      </c>
      <c r="D48" s="13" t="s">
        <v>333</v>
      </c>
      <c r="E48" s="13">
        <v>3.02</v>
      </c>
      <c r="F48" s="23">
        <v>7</v>
      </c>
      <c r="G48" s="13" t="s">
        <v>342</v>
      </c>
    </row>
    <row r="49" spans="1:7" ht="23.25">
      <c r="A49" s="11" t="s">
        <v>51</v>
      </c>
      <c r="B49" s="12" t="s">
        <v>114</v>
      </c>
      <c r="C49" s="13">
        <v>4</v>
      </c>
      <c r="D49" s="13" t="s">
        <v>327</v>
      </c>
      <c r="E49" s="13">
        <v>3.14</v>
      </c>
      <c r="F49" s="23">
        <f t="shared" si="0"/>
        <v>4</v>
      </c>
      <c r="G49" s="13" t="s">
        <v>342</v>
      </c>
    </row>
    <row r="50" spans="1:7" ht="23.25">
      <c r="A50" s="11" t="s">
        <v>52</v>
      </c>
      <c r="B50" s="12" t="s">
        <v>124</v>
      </c>
      <c r="C50" s="13">
        <v>6</v>
      </c>
      <c r="D50" s="13" t="s">
        <v>327</v>
      </c>
      <c r="E50" s="13">
        <v>2.98</v>
      </c>
      <c r="F50" s="23">
        <f t="shared" si="0"/>
        <v>6</v>
      </c>
      <c r="G50" s="13" t="s">
        <v>342</v>
      </c>
    </row>
    <row r="51" spans="1:7" ht="23.25">
      <c r="A51" s="11" t="s">
        <v>53</v>
      </c>
      <c r="B51" s="12" t="s">
        <v>125</v>
      </c>
      <c r="C51" s="13">
        <v>4</v>
      </c>
      <c r="D51" s="13" t="s">
        <v>327</v>
      </c>
      <c r="E51" s="13">
        <v>2.95</v>
      </c>
      <c r="F51" s="23">
        <f t="shared" si="0"/>
        <v>4</v>
      </c>
      <c r="G51" s="13" t="s">
        <v>342</v>
      </c>
    </row>
    <row r="52" spans="1:7" ht="23.25">
      <c r="A52" s="11" t="s">
        <v>54</v>
      </c>
      <c r="B52" s="12" t="s">
        <v>126</v>
      </c>
      <c r="C52" s="13">
        <v>23</v>
      </c>
      <c r="D52" s="13" t="s">
        <v>327</v>
      </c>
      <c r="E52" s="13">
        <v>2.95</v>
      </c>
      <c r="F52" s="23">
        <f t="shared" si="0"/>
        <v>23</v>
      </c>
      <c r="G52" s="13" t="s">
        <v>342</v>
      </c>
    </row>
    <row r="53" spans="1:7" ht="23.25">
      <c r="A53" s="11" t="s">
        <v>55</v>
      </c>
      <c r="B53" s="12" t="s">
        <v>114</v>
      </c>
      <c r="C53" s="13">
        <v>3</v>
      </c>
      <c r="D53" s="13" t="s">
        <v>327</v>
      </c>
      <c r="E53" s="13">
        <v>3.75</v>
      </c>
      <c r="F53" s="23">
        <f t="shared" si="0"/>
        <v>3</v>
      </c>
      <c r="G53" s="13" t="s">
        <v>342</v>
      </c>
    </row>
    <row r="54" spans="1:7" ht="23.25">
      <c r="A54" s="11" t="s">
        <v>56</v>
      </c>
      <c r="B54" s="12" t="s">
        <v>114</v>
      </c>
      <c r="C54" s="13">
        <v>18</v>
      </c>
      <c r="D54" s="13" t="s">
        <v>327</v>
      </c>
      <c r="E54" s="13">
        <v>3.38</v>
      </c>
      <c r="F54" s="23">
        <f t="shared" si="0"/>
        <v>18</v>
      </c>
      <c r="G54" s="13" t="s">
        <v>342</v>
      </c>
    </row>
    <row r="55" spans="1:7" ht="23.25">
      <c r="A55" s="11" t="s">
        <v>57</v>
      </c>
      <c r="B55" s="12" t="s">
        <v>127</v>
      </c>
      <c r="C55" s="13">
        <v>1</v>
      </c>
      <c r="D55" s="13" t="s">
        <v>327</v>
      </c>
      <c r="E55" s="13">
        <v>3.38</v>
      </c>
      <c r="F55" s="23">
        <f t="shared" si="0"/>
        <v>1</v>
      </c>
      <c r="G55" s="13" t="s">
        <v>342</v>
      </c>
    </row>
    <row r="56" spans="1:7" ht="23.25">
      <c r="A56" s="11" t="s">
        <v>58</v>
      </c>
      <c r="B56" s="12" t="s">
        <v>4</v>
      </c>
      <c r="C56" s="13" t="s">
        <v>146</v>
      </c>
      <c r="D56" s="30"/>
      <c r="E56" s="31"/>
      <c r="F56" s="31"/>
      <c r="G56" s="31"/>
    </row>
    <row r="57" spans="1:7" ht="23.25">
      <c r="A57" s="11" t="s">
        <v>59</v>
      </c>
      <c r="B57" s="12" t="s">
        <v>4</v>
      </c>
      <c r="C57" s="13">
        <v>2</v>
      </c>
      <c r="D57" s="13" t="s">
        <v>327</v>
      </c>
      <c r="E57" s="13">
        <v>3.35</v>
      </c>
      <c r="F57" s="23">
        <f t="shared" si="0"/>
        <v>2</v>
      </c>
      <c r="G57" s="13" t="s">
        <v>342</v>
      </c>
    </row>
    <row r="58" spans="1:7" ht="23.25">
      <c r="A58" s="11" t="s">
        <v>60</v>
      </c>
      <c r="B58" s="12" t="s">
        <v>114</v>
      </c>
      <c r="C58" s="13">
        <v>2</v>
      </c>
      <c r="D58" s="13" t="s">
        <v>333</v>
      </c>
      <c r="E58" s="13">
        <v>3.35</v>
      </c>
      <c r="F58" s="23">
        <f t="shared" si="0"/>
        <v>2</v>
      </c>
      <c r="G58" s="13" t="s">
        <v>342</v>
      </c>
    </row>
    <row r="59" spans="1:7" ht="23.25">
      <c r="A59" s="11" t="s">
        <v>61</v>
      </c>
      <c r="B59" s="12" t="s">
        <v>114</v>
      </c>
      <c r="C59" s="13">
        <v>2</v>
      </c>
      <c r="D59" s="13" t="s">
        <v>333</v>
      </c>
      <c r="E59" s="13">
        <v>3.35</v>
      </c>
      <c r="F59" s="23">
        <f t="shared" si="0"/>
        <v>2</v>
      </c>
      <c r="G59" s="13" t="s">
        <v>342</v>
      </c>
    </row>
    <row r="60" spans="1:7" ht="23.25">
      <c r="A60" s="11" t="s">
        <v>62</v>
      </c>
      <c r="B60" s="12" t="s">
        <v>128</v>
      </c>
      <c r="C60" s="13">
        <v>17</v>
      </c>
      <c r="D60" s="13" t="s">
        <v>327</v>
      </c>
      <c r="E60" s="13">
        <v>3.32</v>
      </c>
      <c r="F60" s="23">
        <f t="shared" si="0"/>
        <v>17</v>
      </c>
      <c r="G60" s="13" t="s">
        <v>342</v>
      </c>
    </row>
    <row r="61" spans="1:7" ht="23.25">
      <c r="A61" s="11" t="s">
        <v>63</v>
      </c>
      <c r="B61" s="12" t="s">
        <v>129</v>
      </c>
      <c r="C61" s="13">
        <v>24</v>
      </c>
      <c r="D61" s="13" t="s">
        <v>327</v>
      </c>
      <c r="E61" s="13">
        <v>3.32</v>
      </c>
      <c r="F61" s="23">
        <f t="shared" si="0"/>
        <v>24</v>
      </c>
      <c r="G61" s="13" t="s">
        <v>342</v>
      </c>
    </row>
    <row r="62" spans="1:7" ht="23.25">
      <c r="A62" s="11" t="s">
        <v>64</v>
      </c>
      <c r="B62" s="12" t="s">
        <v>114</v>
      </c>
      <c r="C62" s="13">
        <v>2</v>
      </c>
      <c r="D62" s="13" t="s">
        <v>327</v>
      </c>
      <c r="E62" s="13">
        <v>3.3</v>
      </c>
      <c r="F62" s="23">
        <f t="shared" si="0"/>
        <v>2</v>
      </c>
      <c r="G62" s="13" t="s">
        <v>342</v>
      </c>
    </row>
    <row r="63" spans="1:7" ht="23.25">
      <c r="A63" s="11" t="s">
        <v>65</v>
      </c>
      <c r="B63" s="12" t="s">
        <v>114</v>
      </c>
      <c r="C63" s="13">
        <v>3</v>
      </c>
      <c r="D63" s="13" t="s">
        <v>327</v>
      </c>
      <c r="E63" s="13">
        <v>3.3</v>
      </c>
      <c r="F63" s="23">
        <f t="shared" si="0"/>
        <v>3</v>
      </c>
      <c r="G63" s="13" t="s">
        <v>342</v>
      </c>
    </row>
    <row r="64" spans="1:7" ht="23.25">
      <c r="A64" s="11" t="s">
        <v>66</v>
      </c>
      <c r="B64" s="12" t="s">
        <v>114</v>
      </c>
      <c r="C64" s="13">
        <v>11</v>
      </c>
      <c r="D64" s="13" t="s">
        <v>327</v>
      </c>
      <c r="E64" s="13">
        <v>3.47</v>
      </c>
      <c r="F64" s="23">
        <f t="shared" si="0"/>
        <v>11</v>
      </c>
      <c r="G64" s="13" t="s">
        <v>342</v>
      </c>
    </row>
    <row r="65" spans="1:7" ht="23.25">
      <c r="A65" s="11" t="s">
        <v>67</v>
      </c>
      <c r="B65" s="12" t="s">
        <v>130</v>
      </c>
      <c r="C65" s="13" t="s">
        <v>146</v>
      </c>
      <c r="D65" s="34"/>
      <c r="E65" s="28"/>
      <c r="F65" s="28"/>
      <c r="G65" s="39"/>
    </row>
    <row r="66" spans="1:7" ht="23.25">
      <c r="A66" s="11" t="s">
        <v>68</v>
      </c>
      <c r="B66" s="12" t="s">
        <v>130</v>
      </c>
      <c r="C66" s="13" t="s">
        <v>146</v>
      </c>
      <c r="D66" s="38"/>
      <c r="E66" s="25"/>
      <c r="F66" s="25"/>
      <c r="G66" s="40"/>
    </row>
    <row r="67" spans="1:7" ht="23.25">
      <c r="A67" s="11" t="s">
        <v>69</v>
      </c>
      <c r="B67" s="12" t="s">
        <v>130</v>
      </c>
      <c r="C67" s="13" t="s">
        <v>146</v>
      </c>
      <c r="D67" s="38"/>
      <c r="E67" s="25"/>
      <c r="F67" s="25"/>
      <c r="G67" s="40"/>
    </row>
    <row r="68" spans="1:7" ht="23.25">
      <c r="A68" s="11" t="s">
        <v>70</v>
      </c>
      <c r="B68" s="12" t="s">
        <v>130</v>
      </c>
      <c r="C68" s="13" t="s">
        <v>146</v>
      </c>
      <c r="D68" s="38"/>
      <c r="E68" s="25"/>
      <c r="F68" s="25"/>
      <c r="G68" s="40"/>
    </row>
    <row r="69" spans="1:7" ht="23.25">
      <c r="A69" s="11" t="s">
        <v>71</v>
      </c>
      <c r="B69" s="12" t="s">
        <v>110</v>
      </c>
      <c r="C69" s="13" t="s">
        <v>146</v>
      </c>
      <c r="D69" s="38"/>
      <c r="E69" s="25"/>
      <c r="F69" s="25"/>
      <c r="G69" s="40"/>
    </row>
    <row r="70" spans="1:7" ht="23.25">
      <c r="A70" s="11" t="s">
        <v>72</v>
      </c>
      <c r="B70" s="12" t="s">
        <v>131</v>
      </c>
      <c r="C70" s="13" t="s">
        <v>146</v>
      </c>
      <c r="D70" s="38"/>
      <c r="E70" s="25"/>
      <c r="F70" s="25"/>
      <c r="G70" s="40"/>
    </row>
    <row r="71" spans="1:7" ht="23.25">
      <c r="A71" s="11" t="s">
        <v>73</v>
      </c>
      <c r="B71" s="12" t="s">
        <v>110</v>
      </c>
      <c r="C71" s="13" t="s">
        <v>146</v>
      </c>
      <c r="D71" s="38"/>
      <c r="E71" s="25"/>
      <c r="F71" s="25"/>
      <c r="G71" s="40"/>
    </row>
    <row r="72" spans="1:7" ht="23.25">
      <c r="A72" s="11" t="s">
        <v>74</v>
      </c>
      <c r="B72" s="12" t="s">
        <v>110</v>
      </c>
      <c r="C72" s="13" t="s">
        <v>146</v>
      </c>
      <c r="D72" s="38"/>
      <c r="E72" s="25"/>
      <c r="F72" s="25"/>
      <c r="G72" s="40"/>
    </row>
    <row r="73" spans="1:7" ht="23.25">
      <c r="A73" s="11" t="s">
        <v>75</v>
      </c>
      <c r="B73" s="12" t="s">
        <v>110</v>
      </c>
      <c r="C73" s="13" t="s">
        <v>146</v>
      </c>
      <c r="D73" s="38"/>
      <c r="E73" s="25"/>
      <c r="F73" s="25"/>
      <c r="G73" s="40"/>
    </row>
    <row r="74" spans="1:7" ht="23.25">
      <c r="A74" s="11" t="s">
        <v>76</v>
      </c>
      <c r="B74" s="12" t="s">
        <v>110</v>
      </c>
      <c r="C74" s="13" t="s">
        <v>146</v>
      </c>
      <c r="D74" s="38"/>
      <c r="E74" s="25"/>
      <c r="F74" s="25"/>
      <c r="G74" s="40"/>
    </row>
    <row r="75" spans="1:7" ht="23.25">
      <c r="A75" s="11" t="s">
        <v>77</v>
      </c>
      <c r="B75" s="12" t="s">
        <v>132</v>
      </c>
      <c r="C75" s="13" t="s">
        <v>146</v>
      </c>
      <c r="D75" s="38"/>
      <c r="E75" s="25"/>
      <c r="F75" s="25"/>
      <c r="G75" s="40"/>
    </row>
    <row r="76" spans="1:7" ht="23.25">
      <c r="A76" s="11" t="s">
        <v>78</v>
      </c>
      <c r="B76" s="12" t="s">
        <v>133</v>
      </c>
      <c r="C76" s="13" t="s">
        <v>146</v>
      </c>
      <c r="D76" s="38"/>
      <c r="E76" s="25"/>
      <c r="F76" s="25"/>
      <c r="G76" s="40"/>
    </row>
    <row r="77" spans="1:7" ht="23.25">
      <c r="A77" s="11" t="s">
        <v>79</v>
      </c>
      <c r="B77" s="12" t="s">
        <v>4</v>
      </c>
      <c r="C77" s="13" t="s">
        <v>146</v>
      </c>
      <c r="D77" s="38"/>
      <c r="E77" s="25"/>
      <c r="F77" s="25"/>
      <c r="G77" s="40"/>
    </row>
    <row r="78" spans="1:7" ht="23.25">
      <c r="A78" s="11" t="s">
        <v>80</v>
      </c>
      <c r="B78" s="12" t="s">
        <v>134</v>
      </c>
      <c r="C78" s="13" t="s">
        <v>146</v>
      </c>
      <c r="D78" s="38"/>
      <c r="E78" s="25"/>
      <c r="F78" s="25"/>
      <c r="G78" s="40"/>
    </row>
    <row r="79" spans="1:7" ht="23.25">
      <c r="A79" s="11" t="s">
        <v>81</v>
      </c>
      <c r="B79" s="12"/>
      <c r="C79" s="13" t="s">
        <v>146</v>
      </c>
      <c r="D79" s="38"/>
      <c r="E79" s="25"/>
      <c r="F79" s="25"/>
      <c r="G79" s="40"/>
    </row>
    <row r="80" spans="1:7" ht="23.25">
      <c r="A80" s="11" t="s">
        <v>82</v>
      </c>
      <c r="B80" s="12" t="s">
        <v>4</v>
      </c>
      <c r="C80" s="13" t="s">
        <v>146</v>
      </c>
      <c r="D80" s="38"/>
      <c r="E80" s="25"/>
      <c r="F80" s="25"/>
      <c r="G80" s="40"/>
    </row>
    <row r="81" spans="1:7" ht="23.25">
      <c r="A81" s="11" t="s">
        <v>83</v>
      </c>
      <c r="B81" s="12" t="s">
        <v>3</v>
      </c>
      <c r="C81" s="13" t="s">
        <v>146</v>
      </c>
      <c r="D81" s="38"/>
      <c r="E81" s="25"/>
      <c r="F81" s="25"/>
      <c r="G81" s="40"/>
    </row>
    <row r="82" spans="1:7" ht="23.25">
      <c r="A82" s="11" t="s">
        <v>84</v>
      </c>
      <c r="B82" s="12" t="s">
        <v>4</v>
      </c>
      <c r="C82" s="13" t="s">
        <v>146</v>
      </c>
      <c r="D82" s="38"/>
      <c r="E82" s="25"/>
      <c r="F82" s="25"/>
      <c r="G82" s="40"/>
    </row>
    <row r="83" spans="1:7" ht="23.25">
      <c r="A83" s="11" t="s">
        <v>85</v>
      </c>
      <c r="B83" s="12" t="s">
        <v>4</v>
      </c>
      <c r="C83" s="13" t="s">
        <v>146</v>
      </c>
      <c r="D83" s="38"/>
      <c r="E83" s="25"/>
      <c r="F83" s="25"/>
      <c r="G83" s="40"/>
    </row>
    <row r="84" spans="1:7" ht="23.25">
      <c r="A84" s="11" t="s">
        <v>86</v>
      </c>
      <c r="B84" s="12" t="s">
        <v>114</v>
      </c>
      <c r="C84" s="13" t="s">
        <v>146</v>
      </c>
      <c r="D84" s="38"/>
      <c r="E84" s="25"/>
      <c r="F84" s="25"/>
      <c r="G84" s="40"/>
    </row>
    <row r="85" spans="1:7" ht="23.25">
      <c r="A85" s="11" t="s">
        <v>87</v>
      </c>
      <c r="B85" s="12" t="s">
        <v>135</v>
      </c>
      <c r="C85" s="13" t="s">
        <v>146</v>
      </c>
      <c r="D85" s="38"/>
      <c r="E85" s="25"/>
      <c r="F85" s="25"/>
      <c r="G85" s="40"/>
    </row>
    <row r="86" spans="1:7" ht="23.25">
      <c r="A86" s="11" t="s">
        <v>88</v>
      </c>
      <c r="B86" s="12" t="s">
        <v>136</v>
      </c>
      <c r="C86" s="13" t="s">
        <v>146</v>
      </c>
      <c r="D86" s="36"/>
      <c r="E86" s="29"/>
      <c r="F86" s="29"/>
      <c r="G86" s="41"/>
    </row>
    <row r="87" spans="1:7" ht="23.25">
      <c r="A87" s="11" t="s">
        <v>89</v>
      </c>
      <c r="B87" s="12" t="s">
        <v>137</v>
      </c>
      <c r="C87" s="13">
        <v>3</v>
      </c>
      <c r="D87" s="13" t="s">
        <v>327</v>
      </c>
      <c r="E87" s="13">
        <v>4.4</v>
      </c>
      <c r="F87" s="23">
        <f aca="true" t="shared" si="1" ref="F87:F98">+C87</f>
        <v>3</v>
      </c>
      <c r="G87" s="13" t="s">
        <v>342</v>
      </c>
    </row>
    <row r="88" spans="1:7" ht="23.25">
      <c r="A88" s="11" t="s">
        <v>90</v>
      </c>
      <c r="B88" s="12" t="s">
        <v>4</v>
      </c>
      <c r="C88" s="13" t="s">
        <v>146</v>
      </c>
      <c r="D88" s="30"/>
      <c r="E88" s="31"/>
      <c r="F88" s="31"/>
      <c r="G88" s="31"/>
    </row>
    <row r="89" spans="1:7" ht="23.25">
      <c r="A89" s="11" t="s">
        <v>91</v>
      </c>
      <c r="B89" s="12" t="s">
        <v>130</v>
      </c>
      <c r="C89" s="13">
        <v>1</v>
      </c>
      <c r="D89" s="13" t="s">
        <v>327</v>
      </c>
      <c r="E89" s="13">
        <v>4.4</v>
      </c>
      <c r="F89" s="23">
        <f t="shared" si="1"/>
        <v>1</v>
      </c>
      <c r="G89" s="13" t="s">
        <v>342</v>
      </c>
    </row>
    <row r="90" spans="1:7" ht="23.25">
      <c r="A90" s="11" t="s">
        <v>92</v>
      </c>
      <c r="B90" s="12" t="s">
        <v>5</v>
      </c>
      <c r="C90" s="13">
        <v>2</v>
      </c>
      <c r="D90" s="13" t="s">
        <v>327</v>
      </c>
      <c r="E90" s="13">
        <v>4.4</v>
      </c>
      <c r="F90" s="23">
        <f t="shared" si="1"/>
        <v>2</v>
      </c>
      <c r="G90" s="13" t="s">
        <v>342</v>
      </c>
    </row>
    <row r="91" spans="1:7" ht="23.25">
      <c r="A91" s="11" t="s">
        <v>93</v>
      </c>
      <c r="B91" s="12" t="s">
        <v>6</v>
      </c>
      <c r="C91" s="13">
        <v>12</v>
      </c>
      <c r="D91" s="13" t="s">
        <v>327</v>
      </c>
      <c r="E91" s="13">
        <v>4.4</v>
      </c>
      <c r="F91" s="23">
        <f t="shared" si="1"/>
        <v>12</v>
      </c>
      <c r="G91" s="13" t="s">
        <v>342</v>
      </c>
    </row>
    <row r="92" spans="1:7" ht="23.25">
      <c r="A92" s="11" t="s">
        <v>94</v>
      </c>
      <c r="B92" s="12" t="s">
        <v>7</v>
      </c>
      <c r="C92" s="13">
        <v>8</v>
      </c>
      <c r="D92" s="13" t="s">
        <v>327</v>
      </c>
      <c r="E92" s="13">
        <v>4.4</v>
      </c>
      <c r="F92" s="23">
        <f t="shared" si="1"/>
        <v>8</v>
      </c>
      <c r="G92" s="13" t="s">
        <v>342</v>
      </c>
    </row>
    <row r="93" spans="1:7" ht="23.25">
      <c r="A93" s="11" t="s">
        <v>95</v>
      </c>
      <c r="B93" s="12" t="s">
        <v>4</v>
      </c>
      <c r="C93" s="13" t="s">
        <v>146</v>
      </c>
      <c r="D93" s="30"/>
      <c r="E93" s="31"/>
      <c r="F93" s="31"/>
      <c r="G93" s="31"/>
    </row>
    <row r="94" spans="1:7" ht="23.25">
      <c r="A94" s="11" t="s">
        <v>96</v>
      </c>
      <c r="B94" s="12" t="s">
        <v>8</v>
      </c>
      <c r="C94" s="13">
        <v>2</v>
      </c>
      <c r="D94" s="13" t="s">
        <v>327</v>
      </c>
      <c r="E94" s="13">
        <v>4.4</v>
      </c>
      <c r="F94" s="23">
        <f t="shared" si="1"/>
        <v>2</v>
      </c>
      <c r="G94" s="13" t="s">
        <v>342</v>
      </c>
    </row>
    <row r="95" spans="1:7" ht="23.25">
      <c r="A95" s="11" t="s">
        <v>97</v>
      </c>
      <c r="B95" s="12" t="s">
        <v>138</v>
      </c>
      <c r="C95" s="13">
        <v>3</v>
      </c>
      <c r="D95" s="13" t="s">
        <v>332</v>
      </c>
      <c r="E95" s="13">
        <v>4.4</v>
      </c>
      <c r="F95" s="23">
        <f t="shared" si="1"/>
        <v>3</v>
      </c>
      <c r="G95" s="13" t="s">
        <v>342</v>
      </c>
    </row>
    <row r="96" spans="1:7" ht="23.25">
      <c r="A96" s="11" t="s">
        <v>98</v>
      </c>
      <c r="B96" s="12" t="s">
        <v>139</v>
      </c>
      <c r="C96" s="13"/>
      <c r="D96" s="30" t="s">
        <v>151</v>
      </c>
      <c r="E96" s="31"/>
      <c r="F96" s="31"/>
      <c r="G96" s="42"/>
    </row>
    <row r="97" spans="1:7" ht="23.25">
      <c r="A97" s="11" t="s">
        <v>99</v>
      </c>
      <c r="B97" s="12" t="s">
        <v>109</v>
      </c>
      <c r="C97" s="13">
        <v>1</v>
      </c>
      <c r="D97" s="13" t="s">
        <v>332</v>
      </c>
      <c r="E97" s="13">
        <v>4.4</v>
      </c>
      <c r="F97" s="23">
        <f t="shared" si="1"/>
        <v>1</v>
      </c>
      <c r="G97" s="13" t="s">
        <v>342</v>
      </c>
    </row>
    <row r="98" spans="1:7" ht="23.25">
      <c r="A98" s="11" t="s">
        <v>100</v>
      </c>
      <c r="B98" s="12" t="s">
        <v>140</v>
      </c>
      <c r="C98" s="13">
        <v>30</v>
      </c>
      <c r="D98" s="13" t="s">
        <v>327</v>
      </c>
      <c r="E98" s="13">
        <v>4.4</v>
      </c>
      <c r="F98" s="23">
        <f t="shared" si="1"/>
        <v>30</v>
      </c>
      <c r="G98" s="13" t="s">
        <v>342</v>
      </c>
    </row>
    <row r="99" spans="1:6" ht="23.25">
      <c r="A99" s="11" t="s">
        <v>101</v>
      </c>
      <c r="B99" s="12" t="s">
        <v>141</v>
      </c>
      <c r="C99" s="13" t="s">
        <v>146</v>
      </c>
      <c r="D99" s="34"/>
      <c r="E99" s="28"/>
      <c r="F99" s="4"/>
    </row>
    <row r="100" spans="1:6" ht="23.25">
      <c r="A100" s="11" t="s">
        <v>102</v>
      </c>
      <c r="B100" s="12" t="s">
        <v>142</v>
      </c>
      <c r="C100" s="13" t="s">
        <v>146</v>
      </c>
      <c r="D100" s="38"/>
      <c r="E100" s="25"/>
      <c r="F100" s="4"/>
    </row>
    <row r="101" spans="1:6" ht="23.25">
      <c r="A101" s="11" t="s">
        <v>103</v>
      </c>
      <c r="B101" s="12" t="s">
        <v>110</v>
      </c>
      <c r="C101" s="13" t="s">
        <v>146</v>
      </c>
      <c r="D101" s="38"/>
      <c r="E101" s="25"/>
      <c r="F101" s="4"/>
    </row>
    <row r="102" spans="1:6" ht="23.25">
      <c r="A102" s="11" t="s">
        <v>104</v>
      </c>
      <c r="B102" s="12" t="s">
        <v>143</v>
      </c>
      <c r="C102" s="13" t="s">
        <v>146</v>
      </c>
      <c r="D102" s="38"/>
      <c r="E102" s="25"/>
      <c r="F102" s="4"/>
    </row>
    <row r="103" spans="1:6" ht="15">
      <c r="A103" s="14"/>
      <c r="B103" s="99" t="s">
        <v>380</v>
      </c>
      <c r="C103" s="100">
        <f>SUM(C5:C102)</f>
        <v>313</v>
      </c>
      <c r="D103" s="15"/>
      <c r="E103" s="14"/>
      <c r="F103" s="4"/>
    </row>
    <row r="104" spans="1:7" ht="23.25">
      <c r="A104" s="14"/>
      <c r="B104" s="14"/>
      <c r="C104" s="14"/>
      <c r="D104" s="15"/>
      <c r="E104" s="32" t="s">
        <v>346</v>
      </c>
      <c r="F104" s="13">
        <f>SUMIFS(F5:F102,G5:G102,"A")</f>
        <v>288</v>
      </c>
      <c r="G104" s="13" t="s">
        <v>342</v>
      </c>
    </row>
    <row r="105" spans="1:7" ht="23.25">
      <c r="A105" s="14"/>
      <c r="B105" s="14"/>
      <c r="C105" s="14"/>
      <c r="D105" s="15"/>
      <c r="E105" s="4"/>
      <c r="F105" s="13">
        <f>SUMIFS(F5:F102,G5:G102,"B")</f>
        <v>7</v>
      </c>
      <c r="G105" s="13" t="s">
        <v>341</v>
      </c>
    </row>
    <row r="106" spans="1:7" ht="23.25">
      <c r="A106" s="14"/>
      <c r="B106" s="14"/>
      <c r="C106" s="14"/>
      <c r="D106" s="15"/>
      <c r="E106" s="4"/>
      <c r="F106" s="13">
        <f>SUMIFS(F5:F102,G5:G102,"C")</f>
        <v>22</v>
      </c>
      <c r="G106" s="13" t="s">
        <v>339</v>
      </c>
    </row>
    <row r="107" spans="1:7" ht="23.25">
      <c r="A107" s="14"/>
      <c r="B107" s="14"/>
      <c r="C107" s="14"/>
      <c r="D107" s="15"/>
      <c r="E107" s="4"/>
      <c r="F107" s="13">
        <f>SUMIFS(F5:F102,G5:G102,"D")</f>
        <v>9</v>
      </c>
      <c r="G107" s="13" t="s">
        <v>340</v>
      </c>
    </row>
    <row r="108" spans="1:6" ht="15">
      <c r="A108" s="14"/>
      <c r="B108" s="14"/>
      <c r="C108" s="14"/>
      <c r="D108" s="15"/>
      <c r="E108" s="14"/>
      <c r="F108" s="4"/>
    </row>
    <row r="109" spans="1:6" ht="15">
      <c r="A109" s="14"/>
      <c r="B109" s="14"/>
      <c r="C109" s="14"/>
      <c r="D109" s="15"/>
      <c r="E109" s="14"/>
      <c r="F109" s="4"/>
    </row>
    <row r="110" spans="1:6" ht="15">
      <c r="A110" s="14"/>
      <c r="B110" s="14"/>
      <c r="C110" s="14"/>
      <c r="D110" s="15"/>
      <c r="E110" s="14"/>
      <c r="F110" s="4"/>
    </row>
    <row r="111" spans="1:6" ht="15">
      <c r="A111" s="14"/>
      <c r="B111" s="14"/>
      <c r="C111" s="14"/>
      <c r="D111" s="15"/>
      <c r="E111" s="14"/>
      <c r="F111" s="4"/>
    </row>
  </sheetData>
  <mergeCells count="12">
    <mergeCell ref="E20:E21"/>
    <mergeCell ref="A23:A24"/>
    <mergeCell ref="B23:B24"/>
    <mergeCell ref="E23:E24"/>
    <mergeCell ref="F3:G3"/>
    <mergeCell ref="F10:F11"/>
    <mergeCell ref="G10:G11"/>
    <mergeCell ref="C3:D3"/>
    <mergeCell ref="C10:C11"/>
    <mergeCell ref="D10:D11"/>
    <mergeCell ref="A20:A21"/>
    <mergeCell ref="B20:B2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D545-94D6-4509-9D9A-ED13F721E217}">
  <dimension ref="A1:I87"/>
  <sheetViews>
    <sheetView showGridLines="0" zoomScale="60" zoomScaleNormal="60" workbookViewId="0" topLeftCell="A1">
      <selection activeCell="L11" sqref="L11"/>
    </sheetView>
  </sheetViews>
  <sheetFormatPr defaultColWidth="9.140625" defaultRowHeight="15"/>
  <cols>
    <col min="1" max="1" width="13.7109375" style="2" customWidth="1"/>
    <col min="2" max="2" width="29.7109375" style="2" customWidth="1"/>
    <col min="3" max="3" width="13.7109375" style="2" customWidth="1"/>
    <col min="4" max="4" width="27.7109375" style="3" customWidth="1"/>
    <col min="5" max="7" width="13.7109375" style="2" customWidth="1"/>
    <col min="8" max="8" width="18.140625" style="2" customWidth="1"/>
    <col min="9" max="16384" width="9.140625" style="2" customWidth="1"/>
  </cols>
  <sheetData>
    <row r="1" ht="23.25">
      <c r="A1" s="1" t="s">
        <v>322</v>
      </c>
    </row>
    <row r="2" ht="15.75" thickBot="1">
      <c r="A2" s="4" t="s">
        <v>154</v>
      </c>
    </row>
    <row r="3" spans="1:9" ht="24" customHeight="1" thickBot="1">
      <c r="A3" s="4"/>
      <c r="C3" s="115" t="s">
        <v>381</v>
      </c>
      <c r="D3" s="116"/>
      <c r="E3" s="4"/>
      <c r="F3" s="115" t="s">
        <v>320</v>
      </c>
      <c r="G3" s="116"/>
      <c r="I3" s="4"/>
    </row>
    <row r="4" spans="1:9" ht="47.25" thickBot="1">
      <c r="A4" s="20" t="s">
        <v>0</v>
      </c>
      <c r="B4" s="20" t="s">
        <v>1</v>
      </c>
      <c r="C4" s="24" t="s">
        <v>2</v>
      </c>
      <c r="D4" s="20" t="s">
        <v>345</v>
      </c>
      <c r="E4" s="20" t="s">
        <v>152</v>
      </c>
      <c r="F4" s="24" t="s">
        <v>344</v>
      </c>
      <c r="G4" s="24" t="s">
        <v>343</v>
      </c>
      <c r="H4" s="4"/>
      <c r="I4" s="4"/>
    </row>
    <row r="5" spans="1:9" ht="23.25">
      <c r="A5" s="8" t="s">
        <v>155</v>
      </c>
      <c r="B5" s="9" t="s">
        <v>156</v>
      </c>
      <c r="C5" s="106">
        <v>3</v>
      </c>
      <c r="D5" s="13" t="s">
        <v>327</v>
      </c>
      <c r="E5" s="10">
        <v>2.95</v>
      </c>
      <c r="F5" s="25">
        <v>4</v>
      </c>
      <c r="G5" s="13" t="s">
        <v>341</v>
      </c>
      <c r="H5" s="4"/>
      <c r="I5" s="4"/>
    </row>
    <row r="6" spans="1:9" ht="23.25">
      <c r="A6" s="11" t="s">
        <v>157</v>
      </c>
      <c r="B6" s="12" t="s">
        <v>156</v>
      </c>
      <c r="C6" s="13">
        <v>4</v>
      </c>
      <c r="D6" s="13" t="s">
        <v>327</v>
      </c>
      <c r="E6" s="13">
        <v>2.95</v>
      </c>
      <c r="F6" s="13">
        <f>+C6</f>
        <v>4</v>
      </c>
      <c r="G6" s="13" t="s">
        <v>339</v>
      </c>
      <c r="H6" s="4"/>
      <c r="I6" s="4"/>
    </row>
    <row r="7" spans="1:9" ht="23.25">
      <c r="A7" s="11" t="s">
        <v>158</v>
      </c>
      <c r="B7" s="12" t="s">
        <v>156</v>
      </c>
      <c r="C7" s="13"/>
      <c r="D7" s="30" t="s">
        <v>317</v>
      </c>
      <c r="E7" s="31"/>
      <c r="F7" s="31"/>
      <c r="G7" s="33"/>
      <c r="H7" s="4"/>
      <c r="I7" s="4"/>
    </row>
    <row r="8" spans="1:9" ht="23.25">
      <c r="A8" s="11" t="s">
        <v>159</v>
      </c>
      <c r="B8" s="12" t="s">
        <v>156</v>
      </c>
      <c r="C8" s="13">
        <v>3</v>
      </c>
      <c r="D8" s="13" t="s">
        <v>327</v>
      </c>
      <c r="E8" s="13">
        <v>2.95</v>
      </c>
      <c r="F8" s="13">
        <f>+C8</f>
        <v>3</v>
      </c>
      <c r="G8" s="13" t="s">
        <v>339</v>
      </c>
      <c r="H8" s="4"/>
      <c r="I8" s="4"/>
    </row>
    <row r="9" spans="1:9" ht="23.25">
      <c r="A9" s="11" t="s">
        <v>160</v>
      </c>
      <c r="B9" s="12" t="s">
        <v>156</v>
      </c>
      <c r="C9" s="13">
        <v>1</v>
      </c>
      <c r="D9" s="13" t="s">
        <v>334</v>
      </c>
      <c r="E9" s="13">
        <v>2.95</v>
      </c>
      <c r="F9" s="13">
        <v>2</v>
      </c>
      <c r="G9" s="13" t="s">
        <v>339</v>
      </c>
      <c r="H9" s="4"/>
      <c r="I9" s="4"/>
    </row>
    <row r="10" spans="1:9" ht="23.25">
      <c r="A10" s="11" t="s">
        <v>161</v>
      </c>
      <c r="B10" s="12" t="s">
        <v>4</v>
      </c>
      <c r="C10" s="13">
        <v>3</v>
      </c>
      <c r="D10" s="13" t="s">
        <v>327</v>
      </c>
      <c r="E10" s="13">
        <v>2.95</v>
      </c>
      <c r="F10" s="13">
        <f>+C10</f>
        <v>3</v>
      </c>
      <c r="G10" s="13" t="s">
        <v>339</v>
      </c>
      <c r="H10" s="4"/>
      <c r="I10" s="4"/>
    </row>
    <row r="11" spans="1:9" ht="23.25">
      <c r="A11" s="11" t="s">
        <v>162</v>
      </c>
      <c r="B11" s="12" t="s">
        <v>163</v>
      </c>
      <c r="C11" s="13" t="s">
        <v>146</v>
      </c>
      <c r="D11" s="34" t="s">
        <v>269</v>
      </c>
      <c r="E11" s="28"/>
      <c r="F11" s="28"/>
      <c r="G11" s="35"/>
      <c r="H11" s="4"/>
      <c r="I11" s="4"/>
    </row>
    <row r="12" spans="1:9" ht="23.25">
      <c r="A12" s="11" t="s">
        <v>164</v>
      </c>
      <c r="B12" s="12" t="s">
        <v>108</v>
      </c>
      <c r="C12" s="13" t="s">
        <v>146</v>
      </c>
      <c r="D12" s="36"/>
      <c r="E12" s="29"/>
      <c r="F12" s="29"/>
      <c r="G12" s="37"/>
      <c r="H12" s="4"/>
      <c r="I12" s="4"/>
    </row>
    <row r="13" spans="1:9" ht="23.25">
      <c r="A13" s="11" t="s">
        <v>165</v>
      </c>
      <c r="B13" s="12" t="s">
        <v>139</v>
      </c>
      <c r="C13" s="13">
        <v>1</v>
      </c>
      <c r="D13" s="13" t="s">
        <v>321</v>
      </c>
      <c r="E13" s="13">
        <v>2.95</v>
      </c>
      <c r="F13" s="13">
        <f>+C13</f>
        <v>1</v>
      </c>
      <c r="G13" s="13" t="s">
        <v>341</v>
      </c>
      <c r="H13" s="4"/>
      <c r="I13" s="4"/>
    </row>
    <row r="14" spans="1:9" ht="23.25">
      <c r="A14" s="11" t="s">
        <v>166</v>
      </c>
      <c r="B14" s="12" t="s">
        <v>167</v>
      </c>
      <c r="C14" s="13">
        <v>3</v>
      </c>
      <c r="D14" s="13" t="s">
        <v>330</v>
      </c>
      <c r="E14" s="13">
        <v>2.95</v>
      </c>
      <c r="F14" s="13">
        <f aca="true" t="shared" si="0" ref="F14:F15">+C14</f>
        <v>3</v>
      </c>
      <c r="G14" s="13" t="s">
        <v>340</v>
      </c>
      <c r="H14" s="4"/>
      <c r="I14" s="4"/>
    </row>
    <row r="15" spans="1:9" ht="23.25">
      <c r="A15" s="11" t="s">
        <v>168</v>
      </c>
      <c r="B15" s="12" t="s">
        <v>169</v>
      </c>
      <c r="C15" s="13">
        <v>3</v>
      </c>
      <c r="D15" s="13" t="s">
        <v>330</v>
      </c>
      <c r="E15" s="13">
        <v>2.95</v>
      </c>
      <c r="F15" s="13">
        <f t="shared" si="0"/>
        <v>3</v>
      </c>
      <c r="G15" s="13" t="s">
        <v>340</v>
      </c>
      <c r="H15" s="4"/>
      <c r="I15" s="4"/>
    </row>
    <row r="16" spans="1:9" ht="23.25">
      <c r="A16" s="111" t="s">
        <v>170</v>
      </c>
      <c r="B16" s="109" t="s">
        <v>171</v>
      </c>
      <c r="C16" s="13">
        <v>5</v>
      </c>
      <c r="D16" s="13" t="s">
        <v>335</v>
      </c>
      <c r="E16" s="109">
        <v>3.15</v>
      </c>
      <c r="F16" s="13">
        <f>+C16</f>
        <v>5</v>
      </c>
      <c r="G16" s="13" t="s">
        <v>339</v>
      </c>
      <c r="H16" s="4"/>
      <c r="I16" s="4"/>
    </row>
    <row r="17" spans="1:9" ht="23.25">
      <c r="A17" s="112"/>
      <c r="B17" s="110"/>
      <c r="C17" s="13">
        <v>5</v>
      </c>
      <c r="D17" s="13" t="s">
        <v>321</v>
      </c>
      <c r="E17" s="110"/>
      <c r="F17" s="23">
        <f>+C17</f>
        <v>5</v>
      </c>
      <c r="G17" s="13" t="s">
        <v>341</v>
      </c>
      <c r="H17" s="4"/>
      <c r="I17" s="4"/>
    </row>
    <row r="18" spans="1:9" ht="23.25">
      <c r="A18" s="11" t="s">
        <v>172</v>
      </c>
      <c r="B18" s="12" t="s">
        <v>173</v>
      </c>
      <c r="C18" s="13">
        <v>17</v>
      </c>
      <c r="D18" s="13" t="s">
        <v>321</v>
      </c>
      <c r="E18" s="13">
        <v>3.15</v>
      </c>
      <c r="F18" s="13">
        <f>+C18</f>
        <v>17</v>
      </c>
      <c r="G18" s="13" t="s">
        <v>342</v>
      </c>
      <c r="H18" s="4"/>
      <c r="I18" s="4"/>
    </row>
    <row r="19" spans="1:9" ht="23.25">
      <c r="A19" s="11" t="s">
        <v>174</v>
      </c>
      <c r="B19" s="12" t="s">
        <v>175</v>
      </c>
      <c r="C19" s="13" t="s">
        <v>146</v>
      </c>
      <c r="D19" s="22"/>
      <c r="E19" s="22"/>
      <c r="F19" s="25"/>
      <c r="G19" s="4"/>
      <c r="H19" s="4"/>
      <c r="I19" s="4"/>
    </row>
    <row r="20" spans="1:9" ht="23.25">
      <c r="A20" s="11" t="s">
        <v>176</v>
      </c>
      <c r="B20" s="12" t="s">
        <v>110</v>
      </c>
      <c r="C20" s="13"/>
      <c r="D20" s="36" t="s">
        <v>177</v>
      </c>
      <c r="E20" s="29"/>
      <c r="F20" s="29"/>
      <c r="G20" s="37"/>
      <c r="H20" s="4"/>
      <c r="I20" s="4"/>
    </row>
    <row r="21" spans="1:9" ht="23.25">
      <c r="A21" s="11" t="s">
        <v>178</v>
      </c>
      <c r="B21" s="12" t="s">
        <v>179</v>
      </c>
      <c r="C21" s="13">
        <v>24</v>
      </c>
      <c r="D21" s="13" t="s">
        <v>321</v>
      </c>
      <c r="E21" s="13">
        <v>3.15</v>
      </c>
      <c r="F21" s="13">
        <f>+C21</f>
        <v>24</v>
      </c>
      <c r="G21" s="13" t="s">
        <v>341</v>
      </c>
      <c r="H21" s="4"/>
      <c r="I21" s="4"/>
    </row>
    <row r="22" spans="1:9" ht="23.25">
      <c r="A22" s="11" t="s">
        <v>180</v>
      </c>
      <c r="B22" s="12" t="s">
        <v>181</v>
      </c>
      <c r="C22" s="13">
        <v>4</v>
      </c>
      <c r="D22" s="13" t="s">
        <v>334</v>
      </c>
      <c r="E22" s="13">
        <v>3</v>
      </c>
      <c r="F22" s="13">
        <f>+C22*2</f>
        <v>8</v>
      </c>
      <c r="G22" s="13" t="s">
        <v>342</v>
      </c>
      <c r="H22" s="4"/>
      <c r="I22" s="4"/>
    </row>
    <row r="23" spans="1:9" ht="23.25">
      <c r="A23" s="111" t="s">
        <v>182</v>
      </c>
      <c r="B23" s="113" t="s">
        <v>4</v>
      </c>
      <c r="C23" s="13">
        <v>3</v>
      </c>
      <c r="D23" s="13" t="s">
        <v>335</v>
      </c>
      <c r="E23" s="109">
        <v>2.17</v>
      </c>
      <c r="F23" s="13">
        <f aca="true" t="shared" si="1" ref="F23:F32">+C23</f>
        <v>3</v>
      </c>
      <c r="G23" s="13" t="s">
        <v>342</v>
      </c>
      <c r="H23" s="4"/>
      <c r="I23" s="4"/>
    </row>
    <row r="24" spans="1:9" ht="23.25">
      <c r="A24" s="112"/>
      <c r="B24" s="114"/>
      <c r="C24" s="13">
        <v>2</v>
      </c>
      <c r="D24" s="13" t="s">
        <v>327</v>
      </c>
      <c r="E24" s="110"/>
      <c r="F24" s="23">
        <f t="shared" si="1"/>
        <v>2</v>
      </c>
      <c r="G24" s="13" t="s">
        <v>342</v>
      </c>
      <c r="H24" s="4"/>
      <c r="I24" s="4"/>
    </row>
    <row r="25" spans="1:9" ht="23.25">
      <c r="A25" s="11" t="s">
        <v>183</v>
      </c>
      <c r="B25" s="12" t="s">
        <v>184</v>
      </c>
      <c r="C25" s="13">
        <v>11</v>
      </c>
      <c r="D25" s="13" t="s">
        <v>335</v>
      </c>
      <c r="E25" s="13">
        <v>3</v>
      </c>
      <c r="F25" s="13">
        <f t="shared" si="1"/>
        <v>11</v>
      </c>
      <c r="G25" s="13" t="s">
        <v>342</v>
      </c>
      <c r="H25" s="4"/>
      <c r="I25" s="4"/>
    </row>
    <row r="26" spans="1:9" ht="23.25">
      <c r="A26" s="11" t="s">
        <v>185</v>
      </c>
      <c r="B26" s="12" t="s">
        <v>108</v>
      </c>
      <c r="C26" s="13">
        <v>2</v>
      </c>
      <c r="D26" s="13" t="s">
        <v>335</v>
      </c>
      <c r="E26" s="13">
        <v>3.19</v>
      </c>
      <c r="F26" s="13">
        <f t="shared" si="1"/>
        <v>2</v>
      </c>
      <c r="G26" s="13" t="s">
        <v>340</v>
      </c>
      <c r="H26" s="4"/>
      <c r="I26" s="4"/>
    </row>
    <row r="27" spans="1:9" ht="23.25">
      <c r="A27" s="11" t="s">
        <v>186</v>
      </c>
      <c r="B27" s="12" t="s">
        <v>167</v>
      </c>
      <c r="C27" s="13">
        <v>1</v>
      </c>
      <c r="D27" s="13" t="s">
        <v>145</v>
      </c>
      <c r="E27" s="13">
        <v>3</v>
      </c>
      <c r="F27" s="13">
        <f t="shared" si="1"/>
        <v>1</v>
      </c>
      <c r="G27" s="13" t="s">
        <v>340</v>
      </c>
      <c r="H27" s="4"/>
      <c r="I27" s="4"/>
    </row>
    <row r="28" spans="1:9" ht="23.25">
      <c r="A28" s="11" t="s">
        <v>187</v>
      </c>
      <c r="B28" s="12" t="s">
        <v>188</v>
      </c>
      <c r="C28" s="13">
        <v>3</v>
      </c>
      <c r="D28" s="13" t="s">
        <v>335</v>
      </c>
      <c r="E28" s="13">
        <v>3</v>
      </c>
      <c r="F28" s="13">
        <f t="shared" si="1"/>
        <v>3</v>
      </c>
      <c r="G28" s="13" t="s">
        <v>342</v>
      </c>
      <c r="H28" s="4"/>
      <c r="I28" s="4"/>
    </row>
    <row r="29" spans="1:9" ht="23.25">
      <c r="A29" s="11" t="s">
        <v>189</v>
      </c>
      <c r="B29" s="12" t="s">
        <v>188</v>
      </c>
      <c r="C29" s="13">
        <v>3</v>
      </c>
      <c r="D29" s="13" t="s">
        <v>335</v>
      </c>
      <c r="E29" s="13">
        <v>3</v>
      </c>
      <c r="F29" s="13">
        <f t="shared" si="1"/>
        <v>3</v>
      </c>
      <c r="G29" s="13" t="s">
        <v>342</v>
      </c>
      <c r="H29" s="4"/>
      <c r="I29" s="4"/>
    </row>
    <row r="30" spans="1:9" ht="23.25">
      <c r="A30" s="11" t="s">
        <v>190</v>
      </c>
      <c r="B30" s="12" t="s">
        <v>191</v>
      </c>
      <c r="C30" s="13">
        <v>5</v>
      </c>
      <c r="D30" s="13" t="s">
        <v>336</v>
      </c>
      <c r="E30" s="13">
        <v>3.15</v>
      </c>
      <c r="F30" s="13">
        <f t="shared" si="1"/>
        <v>5</v>
      </c>
      <c r="G30" s="13" t="s">
        <v>340</v>
      </c>
      <c r="H30" s="4"/>
      <c r="I30" s="4"/>
    </row>
    <row r="31" spans="1:9" ht="23.25">
      <c r="A31" s="11" t="s">
        <v>192</v>
      </c>
      <c r="B31" s="12" t="s">
        <v>193</v>
      </c>
      <c r="C31" s="13">
        <v>1</v>
      </c>
      <c r="D31" s="13" t="s">
        <v>321</v>
      </c>
      <c r="E31" s="13">
        <v>2.47</v>
      </c>
      <c r="F31" s="13">
        <f t="shared" si="1"/>
        <v>1</v>
      </c>
      <c r="G31" s="13" t="s">
        <v>341</v>
      </c>
      <c r="H31" s="4"/>
      <c r="I31" s="4"/>
    </row>
    <row r="32" spans="1:9" ht="23.25">
      <c r="A32" s="11" t="s">
        <v>194</v>
      </c>
      <c r="B32" s="12" t="s">
        <v>191</v>
      </c>
      <c r="C32" s="13">
        <v>5</v>
      </c>
      <c r="D32" s="13" t="s">
        <v>327</v>
      </c>
      <c r="E32" s="13">
        <v>3.09</v>
      </c>
      <c r="F32" s="13">
        <f t="shared" si="1"/>
        <v>5</v>
      </c>
      <c r="G32" s="13" t="s">
        <v>342</v>
      </c>
      <c r="H32" s="4"/>
      <c r="I32" s="4"/>
    </row>
    <row r="33" spans="1:9" ht="23.25">
      <c r="A33" s="11" t="s">
        <v>195</v>
      </c>
      <c r="B33" s="12" t="s">
        <v>3</v>
      </c>
      <c r="C33" s="13">
        <v>1</v>
      </c>
      <c r="D33" s="13" t="s">
        <v>333</v>
      </c>
      <c r="E33" s="13">
        <v>3.09</v>
      </c>
      <c r="F33" s="13">
        <f>2*C33</f>
        <v>2</v>
      </c>
      <c r="G33" s="13" t="s">
        <v>340</v>
      </c>
      <c r="H33" s="4"/>
      <c r="I33" s="4"/>
    </row>
    <row r="34" spans="1:9" ht="23.25">
      <c r="A34" s="11" t="s">
        <v>196</v>
      </c>
      <c r="B34" s="12" t="s">
        <v>156</v>
      </c>
      <c r="C34" s="13">
        <v>2</v>
      </c>
      <c r="D34" s="13" t="s">
        <v>327</v>
      </c>
      <c r="E34" s="13">
        <v>3.15</v>
      </c>
      <c r="F34" s="13">
        <f>+C34</f>
        <v>2</v>
      </c>
      <c r="G34" s="13" t="s">
        <v>339</v>
      </c>
      <c r="H34" s="4"/>
      <c r="I34" s="4"/>
    </row>
    <row r="35" spans="1:9" ht="23.25">
      <c r="A35" s="11" t="s">
        <v>197</v>
      </c>
      <c r="B35" s="12" t="s">
        <v>156</v>
      </c>
      <c r="C35" s="13">
        <v>3</v>
      </c>
      <c r="D35" s="13" t="s">
        <v>327</v>
      </c>
      <c r="E35" s="13">
        <v>3.15</v>
      </c>
      <c r="F35" s="13">
        <f>+C35</f>
        <v>3</v>
      </c>
      <c r="G35" s="13" t="s">
        <v>339</v>
      </c>
      <c r="H35" s="4"/>
      <c r="I35" s="4"/>
    </row>
    <row r="36" spans="1:9" ht="23.25">
      <c r="A36" s="11" t="s">
        <v>198</v>
      </c>
      <c r="B36" s="12" t="s">
        <v>156</v>
      </c>
      <c r="C36" s="13">
        <v>2</v>
      </c>
      <c r="D36" s="13" t="s">
        <v>327</v>
      </c>
      <c r="E36" s="13">
        <v>3.15</v>
      </c>
      <c r="F36" s="13">
        <f>+C36</f>
        <v>2</v>
      </c>
      <c r="G36" s="13" t="s">
        <v>339</v>
      </c>
      <c r="H36" s="4"/>
      <c r="I36" s="4"/>
    </row>
    <row r="37" spans="1:9" ht="23.25">
      <c r="A37" s="11" t="s">
        <v>199</v>
      </c>
      <c r="B37" s="12" t="s">
        <v>318</v>
      </c>
      <c r="C37" s="13">
        <v>3</v>
      </c>
      <c r="D37" s="13" t="s">
        <v>327</v>
      </c>
      <c r="E37" s="13">
        <v>3.09</v>
      </c>
      <c r="F37" s="13">
        <f aca="true" t="shared" si="2" ref="F37:F40">+C37</f>
        <v>3</v>
      </c>
      <c r="G37" s="13" t="s">
        <v>339</v>
      </c>
      <c r="H37" s="4"/>
      <c r="I37" s="4"/>
    </row>
    <row r="38" spans="1:9" ht="23.25">
      <c r="A38" s="11" t="s">
        <v>200</v>
      </c>
      <c r="B38" s="12" t="s">
        <v>202</v>
      </c>
      <c r="C38" s="13">
        <v>2</v>
      </c>
      <c r="D38" s="13" t="s">
        <v>327</v>
      </c>
      <c r="E38" s="13">
        <v>3.15</v>
      </c>
      <c r="F38" s="13">
        <f t="shared" si="2"/>
        <v>2</v>
      </c>
      <c r="G38" s="13" t="s">
        <v>339</v>
      </c>
      <c r="H38" s="4"/>
      <c r="I38" s="4"/>
    </row>
    <row r="39" spans="1:9" ht="23.25">
      <c r="A39" s="11" t="s">
        <v>201</v>
      </c>
      <c r="B39" s="12" t="s">
        <v>202</v>
      </c>
      <c r="C39" s="13">
        <v>2</v>
      </c>
      <c r="D39" s="13" t="s">
        <v>327</v>
      </c>
      <c r="E39" s="13">
        <v>3.25</v>
      </c>
      <c r="F39" s="13">
        <f t="shared" si="2"/>
        <v>2</v>
      </c>
      <c r="G39" s="13" t="s">
        <v>339</v>
      </c>
      <c r="H39" s="4"/>
      <c r="I39" s="4"/>
    </row>
    <row r="40" spans="1:9" ht="23.25">
      <c r="A40" s="11" t="s">
        <v>203</v>
      </c>
      <c r="B40" s="12" t="s">
        <v>204</v>
      </c>
      <c r="C40" s="13">
        <v>5</v>
      </c>
      <c r="D40" s="13" t="s">
        <v>327</v>
      </c>
      <c r="E40" s="13">
        <v>2.54</v>
      </c>
      <c r="F40" s="13">
        <f t="shared" si="2"/>
        <v>5</v>
      </c>
      <c r="G40" s="13" t="s">
        <v>339</v>
      </c>
      <c r="H40" s="4"/>
      <c r="I40" s="4"/>
    </row>
    <row r="41" spans="1:9" ht="23.25">
      <c r="A41" s="11" t="s">
        <v>205</v>
      </c>
      <c r="B41" s="12" t="s">
        <v>206</v>
      </c>
      <c r="C41" s="13">
        <v>30</v>
      </c>
      <c r="D41" s="13" t="s">
        <v>319</v>
      </c>
      <c r="E41" s="13">
        <v>3.25</v>
      </c>
      <c r="F41" s="13"/>
      <c r="G41" s="13"/>
      <c r="H41" s="4"/>
      <c r="I41" s="4"/>
    </row>
    <row r="42" spans="1:9" ht="23.25">
      <c r="A42" s="11" t="s">
        <v>207</v>
      </c>
      <c r="B42" s="12"/>
      <c r="C42" s="13" t="s">
        <v>146</v>
      </c>
      <c r="D42" s="13"/>
      <c r="E42" s="13"/>
      <c r="F42" s="25"/>
      <c r="G42" s="4"/>
      <c r="H42" s="4"/>
      <c r="I42" s="4"/>
    </row>
    <row r="43" spans="1:9" ht="23.25">
      <c r="A43" s="11" t="s">
        <v>208</v>
      </c>
      <c r="B43" s="12"/>
      <c r="C43" s="13" t="s">
        <v>146</v>
      </c>
      <c r="D43" s="13"/>
      <c r="E43" s="13"/>
      <c r="F43" s="25"/>
      <c r="G43" s="4"/>
      <c r="H43" s="4"/>
      <c r="I43" s="4"/>
    </row>
    <row r="44" spans="1:9" ht="23.25">
      <c r="A44" s="11" t="s">
        <v>209</v>
      </c>
      <c r="B44" s="12"/>
      <c r="C44" s="13" t="s">
        <v>146</v>
      </c>
      <c r="D44" s="13"/>
      <c r="E44" s="13"/>
      <c r="F44" s="25"/>
      <c r="G44" s="4"/>
      <c r="H44" s="4"/>
      <c r="I44" s="4"/>
    </row>
    <row r="45" spans="1:9" ht="23.25">
      <c r="A45" s="11" t="s">
        <v>210</v>
      </c>
      <c r="B45" s="12"/>
      <c r="C45" s="13" t="s">
        <v>146</v>
      </c>
      <c r="D45" s="13"/>
      <c r="E45" s="13"/>
      <c r="F45" s="25"/>
      <c r="G45" s="4"/>
      <c r="H45" s="4"/>
      <c r="I45" s="4"/>
    </row>
    <row r="46" spans="1:9" ht="23.25">
      <c r="A46" s="11" t="s">
        <v>211</v>
      </c>
      <c r="B46" s="12"/>
      <c r="C46" s="13" t="s">
        <v>146</v>
      </c>
      <c r="D46" s="13"/>
      <c r="E46" s="13"/>
      <c r="F46" s="25"/>
      <c r="G46" s="4"/>
      <c r="H46" s="4"/>
      <c r="I46" s="4"/>
    </row>
    <row r="47" spans="1:9" ht="23.25">
      <c r="A47" s="11" t="s">
        <v>212</v>
      </c>
      <c r="B47" s="12" t="s">
        <v>202</v>
      </c>
      <c r="C47" s="13">
        <v>4</v>
      </c>
      <c r="D47" s="13" t="s">
        <v>321</v>
      </c>
      <c r="E47" s="13">
        <v>2.95</v>
      </c>
      <c r="F47" s="13">
        <f>+C47</f>
        <v>4</v>
      </c>
      <c r="G47" s="13" t="s">
        <v>341</v>
      </c>
      <c r="H47" s="4"/>
      <c r="I47" s="4"/>
    </row>
    <row r="48" spans="1:9" ht="23.25">
      <c r="A48" s="11" t="s">
        <v>213</v>
      </c>
      <c r="B48" s="12" t="s">
        <v>202</v>
      </c>
      <c r="C48" s="13">
        <v>4</v>
      </c>
      <c r="D48" s="13" t="s">
        <v>321</v>
      </c>
      <c r="E48" s="13">
        <v>2.95</v>
      </c>
      <c r="F48" s="13">
        <f>+C48</f>
        <v>4</v>
      </c>
      <c r="G48" s="13" t="s">
        <v>341</v>
      </c>
      <c r="H48" s="4"/>
      <c r="I48" s="4"/>
    </row>
    <row r="49" spans="1:9" ht="23.25">
      <c r="A49" s="11" t="s">
        <v>214</v>
      </c>
      <c r="B49" s="12" t="s">
        <v>202</v>
      </c>
      <c r="C49" s="13" t="s">
        <v>146</v>
      </c>
      <c r="D49" s="30"/>
      <c r="E49" s="31"/>
      <c r="F49" s="31"/>
      <c r="G49" s="31"/>
      <c r="H49" s="4"/>
      <c r="I49" s="4"/>
    </row>
    <row r="50" spans="1:9" ht="23.25">
      <c r="A50" s="11" t="s">
        <v>215</v>
      </c>
      <c r="B50" s="12" t="s">
        <v>216</v>
      </c>
      <c r="C50" s="13">
        <v>9</v>
      </c>
      <c r="D50" s="13" t="s">
        <v>327</v>
      </c>
      <c r="E50" s="13">
        <v>3.16</v>
      </c>
      <c r="F50" s="13">
        <f>+C50</f>
        <v>9</v>
      </c>
      <c r="G50" s="13" t="s">
        <v>342</v>
      </c>
      <c r="H50" s="4"/>
      <c r="I50" s="4"/>
    </row>
    <row r="51" spans="1:9" ht="23.25">
      <c r="A51" s="11" t="s">
        <v>217</v>
      </c>
      <c r="B51" s="12" t="s">
        <v>218</v>
      </c>
      <c r="C51" s="13">
        <v>18</v>
      </c>
      <c r="D51" s="13" t="s">
        <v>327</v>
      </c>
      <c r="E51" s="13">
        <v>3.16</v>
      </c>
      <c r="F51" s="13">
        <f aca="true" t="shared" si="3" ref="F51:F64">+C51</f>
        <v>18</v>
      </c>
      <c r="G51" s="13" t="s">
        <v>342</v>
      </c>
      <c r="H51" s="4"/>
      <c r="I51" s="4"/>
    </row>
    <row r="52" spans="1:9" ht="23.25">
      <c r="A52" s="11" t="s">
        <v>219</v>
      </c>
      <c r="B52" s="12" t="s">
        <v>220</v>
      </c>
      <c r="C52" s="13">
        <v>11</v>
      </c>
      <c r="D52" s="13" t="s">
        <v>327</v>
      </c>
      <c r="E52" s="13">
        <v>3.21</v>
      </c>
      <c r="F52" s="13">
        <f t="shared" si="3"/>
        <v>11</v>
      </c>
      <c r="G52" s="13" t="s">
        <v>342</v>
      </c>
      <c r="H52" s="4"/>
      <c r="I52" s="4"/>
    </row>
    <row r="53" spans="1:9" ht="23.25">
      <c r="A53" s="11" t="s">
        <v>221</v>
      </c>
      <c r="B53" s="12" t="s">
        <v>7</v>
      </c>
      <c r="C53" s="13" t="s">
        <v>146</v>
      </c>
      <c r="D53" s="30" t="s">
        <v>222</v>
      </c>
      <c r="E53" s="31"/>
      <c r="F53" s="31"/>
      <c r="G53" s="31"/>
      <c r="H53" s="4"/>
      <c r="I53" s="4"/>
    </row>
    <row r="54" spans="1:9" ht="23.25">
      <c r="A54" s="11" t="s">
        <v>223</v>
      </c>
      <c r="B54" s="12" t="s">
        <v>4</v>
      </c>
      <c r="C54" s="13">
        <v>3</v>
      </c>
      <c r="D54" s="13" t="s">
        <v>333</v>
      </c>
      <c r="E54" s="13">
        <v>2.95</v>
      </c>
      <c r="F54" s="13">
        <f t="shared" si="3"/>
        <v>3</v>
      </c>
      <c r="G54" s="13" t="s">
        <v>342</v>
      </c>
      <c r="H54" s="4"/>
      <c r="I54" s="4"/>
    </row>
    <row r="55" spans="1:9" ht="23.25">
      <c r="A55" s="11" t="s">
        <v>224</v>
      </c>
      <c r="B55" s="12" t="s">
        <v>4</v>
      </c>
      <c r="C55" s="13">
        <v>6</v>
      </c>
      <c r="D55" s="13" t="s">
        <v>327</v>
      </c>
      <c r="E55" s="13">
        <v>3.09</v>
      </c>
      <c r="F55" s="13">
        <f t="shared" si="3"/>
        <v>6</v>
      </c>
      <c r="G55" s="13" t="s">
        <v>342</v>
      </c>
      <c r="H55" s="4"/>
      <c r="I55" s="4"/>
    </row>
    <row r="56" spans="1:9" ht="23.25">
      <c r="A56" s="11" t="s">
        <v>225</v>
      </c>
      <c r="B56" s="12" t="s">
        <v>226</v>
      </c>
      <c r="C56" s="13">
        <v>24</v>
      </c>
      <c r="D56" s="13" t="s">
        <v>333</v>
      </c>
      <c r="E56" s="13">
        <v>3</v>
      </c>
      <c r="F56" s="13">
        <f>1.5*C56</f>
        <v>36</v>
      </c>
      <c r="G56" s="13" t="s">
        <v>342</v>
      </c>
      <c r="H56" s="4"/>
      <c r="I56" s="4"/>
    </row>
    <row r="57" spans="1:9" ht="23.25">
      <c r="A57" s="11" t="s">
        <v>227</v>
      </c>
      <c r="B57" s="12" t="s">
        <v>228</v>
      </c>
      <c r="C57" s="13">
        <v>6</v>
      </c>
      <c r="D57" s="13" t="s">
        <v>327</v>
      </c>
      <c r="E57" s="13">
        <v>3</v>
      </c>
      <c r="F57" s="13">
        <f t="shared" si="3"/>
        <v>6</v>
      </c>
      <c r="G57" s="13" t="s">
        <v>342</v>
      </c>
      <c r="H57" s="4"/>
      <c r="I57" s="4"/>
    </row>
    <row r="58" spans="1:9" ht="23.25">
      <c r="A58" s="11" t="s">
        <v>229</v>
      </c>
      <c r="B58" s="12" t="s">
        <v>127</v>
      </c>
      <c r="C58" s="13">
        <v>10</v>
      </c>
      <c r="D58" s="13" t="s">
        <v>327</v>
      </c>
      <c r="E58" s="13">
        <v>3.07</v>
      </c>
      <c r="F58" s="13">
        <f t="shared" si="3"/>
        <v>10</v>
      </c>
      <c r="G58" s="13" t="s">
        <v>342</v>
      </c>
      <c r="H58" s="4"/>
      <c r="I58" s="4"/>
    </row>
    <row r="59" spans="1:9" ht="23.25">
      <c r="A59" s="11" t="s">
        <v>230</v>
      </c>
      <c r="B59" s="12" t="s">
        <v>110</v>
      </c>
      <c r="C59" s="13">
        <v>1</v>
      </c>
      <c r="D59" s="13" t="s">
        <v>327</v>
      </c>
      <c r="E59" s="13">
        <v>3.07</v>
      </c>
      <c r="F59" s="13">
        <f t="shared" si="3"/>
        <v>1</v>
      </c>
      <c r="G59" s="13" t="s">
        <v>342</v>
      </c>
      <c r="H59" s="4"/>
      <c r="I59" s="4"/>
    </row>
    <row r="60" spans="1:9" ht="23.25">
      <c r="A60" s="11" t="s">
        <v>231</v>
      </c>
      <c r="B60" s="12" t="s">
        <v>138</v>
      </c>
      <c r="C60" s="13">
        <v>9</v>
      </c>
      <c r="D60" s="13" t="s">
        <v>327</v>
      </c>
      <c r="E60" s="13">
        <v>3.98</v>
      </c>
      <c r="F60" s="13">
        <f t="shared" si="3"/>
        <v>9</v>
      </c>
      <c r="G60" s="13" t="s">
        <v>342</v>
      </c>
      <c r="H60" s="4"/>
      <c r="I60" s="4"/>
    </row>
    <row r="61" spans="1:9" ht="23.25">
      <c r="A61" s="11" t="s">
        <v>232</v>
      </c>
      <c r="B61" s="12" t="s">
        <v>233</v>
      </c>
      <c r="C61" s="13">
        <v>9</v>
      </c>
      <c r="D61" s="13" t="s">
        <v>327</v>
      </c>
      <c r="E61" s="13">
        <v>3.16</v>
      </c>
      <c r="F61" s="13">
        <f t="shared" si="3"/>
        <v>9</v>
      </c>
      <c r="G61" s="13" t="s">
        <v>342</v>
      </c>
      <c r="H61" s="4"/>
      <c r="I61" s="4"/>
    </row>
    <row r="62" spans="1:9" ht="23.25">
      <c r="A62" s="11" t="s">
        <v>234</v>
      </c>
      <c r="B62" s="12" t="s">
        <v>235</v>
      </c>
      <c r="C62" s="13">
        <v>10</v>
      </c>
      <c r="D62" s="13" t="s">
        <v>327</v>
      </c>
      <c r="E62" s="13">
        <v>3.06</v>
      </c>
      <c r="F62" s="13">
        <f t="shared" si="3"/>
        <v>10</v>
      </c>
      <c r="G62" s="13" t="s">
        <v>342</v>
      </c>
      <c r="H62" s="4"/>
      <c r="I62" s="4"/>
    </row>
    <row r="63" spans="1:9" ht="23.25">
      <c r="A63" s="11" t="s">
        <v>236</v>
      </c>
      <c r="B63" s="12" t="s">
        <v>237</v>
      </c>
      <c r="C63" s="13"/>
      <c r="D63" s="30" t="s">
        <v>238</v>
      </c>
      <c r="E63" s="31"/>
      <c r="F63" s="31"/>
      <c r="G63" s="31"/>
      <c r="H63" s="4"/>
      <c r="I63" s="4"/>
    </row>
    <row r="64" spans="1:9" ht="23.25">
      <c r="A64" s="11" t="s">
        <v>239</v>
      </c>
      <c r="B64" s="12" t="s">
        <v>237</v>
      </c>
      <c r="C64" s="13">
        <v>4</v>
      </c>
      <c r="D64" s="13" t="s">
        <v>327</v>
      </c>
      <c r="E64" s="13">
        <v>3</v>
      </c>
      <c r="F64" s="13">
        <f t="shared" si="3"/>
        <v>4</v>
      </c>
      <c r="G64" s="13" t="s">
        <v>342</v>
      </c>
      <c r="H64" s="4"/>
      <c r="I64" s="4"/>
    </row>
    <row r="65" spans="1:9" ht="23.25">
      <c r="A65" s="11" t="s">
        <v>240</v>
      </c>
      <c r="B65" s="12" t="s">
        <v>241</v>
      </c>
      <c r="C65" s="13" t="s">
        <v>146</v>
      </c>
      <c r="D65" s="34"/>
      <c r="E65" s="28"/>
      <c r="F65" s="28"/>
      <c r="G65" s="28"/>
      <c r="H65" s="4"/>
      <c r="I65" s="4"/>
    </row>
    <row r="66" spans="1:9" ht="23.25">
      <c r="A66" s="11" t="s">
        <v>242</v>
      </c>
      <c r="B66" s="12" t="s">
        <v>243</v>
      </c>
      <c r="C66" s="13"/>
      <c r="D66" s="36" t="s">
        <v>244</v>
      </c>
      <c r="E66" s="29"/>
      <c r="F66" s="29"/>
      <c r="G66" s="29"/>
      <c r="H66" s="4"/>
      <c r="I66" s="4"/>
    </row>
    <row r="67" spans="1:9" ht="23.25">
      <c r="A67" s="11" t="s">
        <v>245</v>
      </c>
      <c r="B67" s="12" t="s">
        <v>246</v>
      </c>
      <c r="C67" s="13">
        <v>1</v>
      </c>
      <c r="D67" s="13" t="s">
        <v>347</v>
      </c>
      <c r="E67" s="13">
        <v>2.9</v>
      </c>
      <c r="F67" s="13">
        <f>+C67</f>
        <v>1</v>
      </c>
      <c r="G67" s="13" t="s">
        <v>340</v>
      </c>
      <c r="H67" s="4"/>
      <c r="I67" s="4"/>
    </row>
    <row r="68" spans="1:9" ht="23.25">
      <c r="A68" s="11" t="s">
        <v>247</v>
      </c>
      <c r="B68" s="12" t="s">
        <v>248</v>
      </c>
      <c r="C68" s="13">
        <v>29</v>
      </c>
      <c r="D68" s="13" t="s">
        <v>327</v>
      </c>
      <c r="E68" s="13">
        <v>2.93</v>
      </c>
      <c r="F68" s="13">
        <f>+C68</f>
        <v>29</v>
      </c>
      <c r="G68" s="13" t="s">
        <v>342</v>
      </c>
      <c r="H68" s="4"/>
      <c r="I68" s="4"/>
    </row>
    <row r="69" spans="1:9" ht="23.25">
      <c r="A69" s="11" t="s">
        <v>249</v>
      </c>
      <c r="B69" s="12" t="s">
        <v>246</v>
      </c>
      <c r="C69" s="13">
        <v>7</v>
      </c>
      <c r="D69" s="13" t="s">
        <v>327</v>
      </c>
      <c r="E69" s="13">
        <v>3</v>
      </c>
      <c r="F69" s="13">
        <f aca="true" t="shared" si="4" ref="F69:F81">+C69</f>
        <v>7</v>
      </c>
      <c r="G69" s="13" t="s">
        <v>342</v>
      </c>
      <c r="H69" s="4"/>
      <c r="I69" s="4"/>
    </row>
    <row r="70" spans="1:9" ht="23.25">
      <c r="A70" s="111" t="s">
        <v>250</v>
      </c>
      <c r="B70" s="113" t="s">
        <v>251</v>
      </c>
      <c r="C70" s="13">
        <v>3</v>
      </c>
      <c r="D70" s="13" t="s">
        <v>321</v>
      </c>
      <c r="E70" s="109">
        <v>3</v>
      </c>
      <c r="F70" s="13">
        <f t="shared" si="4"/>
        <v>3</v>
      </c>
      <c r="G70" s="13" t="s">
        <v>342</v>
      </c>
      <c r="H70" s="4"/>
      <c r="I70" s="4"/>
    </row>
    <row r="71" spans="1:9" ht="23.25">
      <c r="A71" s="112"/>
      <c r="B71" s="114"/>
      <c r="C71" s="13">
        <v>1</v>
      </c>
      <c r="D71" s="13" t="s">
        <v>327</v>
      </c>
      <c r="E71" s="110"/>
      <c r="F71" s="13">
        <f t="shared" si="4"/>
        <v>1</v>
      </c>
      <c r="G71" s="13" t="s">
        <v>342</v>
      </c>
      <c r="H71" s="4"/>
      <c r="I71" s="4"/>
    </row>
    <row r="72" spans="1:9" ht="23.25">
      <c r="A72" s="11" t="s">
        <v>252</v>
      </c>
      <c r="B72" s="12" t="s">
        <v>253</v>
      </c>
      <c r="C72" s="13">
        <v>11</v>
      </c>
      <c r="D72" s="13" t="s">
        <v>321</v>
      </c>
      <c r="E72" s="13">
        <v>2.6</v>
      </c>
      <c r="F72" s="13">
        <f t="shared" si="4"/>
        <v>11</v>
      </c>
      <c r="G72" s="13" t="s">
        <v>341</v>
      </c>
      <c r="H72" s="4"/>
      <c r="I72" s="4"/>
    </row>
    <row r="73" spans="1:9" ht="23.25">
      <c r="A73" s="11" t="s">
        <v>254</v>
      </c>
      <c r="B73" s="12" t="s">
        <v>3</v>
      </c>
      <c r="C73" s="13">
        <v>1</v>
      </c>
      <c r="D73" s="13" t="s">
        <v>330</v>
      </c>
      <c r="E73" s="13">
        <v>3.66</v>
      </c>
      <c r="F73" s="13">
        <f t="shared" si="4"/>
        <v>1</v>
      </c>
      <c r="G73" s="13" t="s">
        <v>340</v>
      </c>
      <c r="H73" s="4"/>
      <c r="I73" s="4"/>
    </row>
    <row r="74" spans="1:9" ht="23.25">
      <c r="A74" s="11" t="s">
        <v>255</v>
      </c>
      <c r="B74" s="12" t="s">
        <v>5</v>
      </c>
      <c r="C74" s="13">
        <v>25</v>
      </c>
      <c r="D74" s="13" t="s">
        <v>327</v>
      </c>
      <c r="E74" s="13">
        <v>3.66</v>
      </c>
      <c r="F74" s="13">
        <f t="shared" si="4"/>
        <v>25</v>
      </c>
      <c r="G74" s="13" t="s">
        <v>342</v>
      </c>
      <c r="H74" s="4"/>
      <c r="I74" s="4"/>
    </row>
    <row r="75" spans="1:9" ht="23.25">
      <c r="A75" s="11" t="s">
        <v>256</v>
      </c>
      <c r="B75" s="12" t="s">
        <v>188</v>
      </c>
      <c r="C75" s="13">
        <v>2</v>
      </c>
      <c r="D75" s="13" t="s">
        <v>330</v>
      </c>
      <c r="E75" s="13">
        <v>3.66</v>
      </c>
      <c r="F75" s="13">
        <f t="shared" si="4"/>
        <v>2</v>
      </c>
      <c r="G75" s="13" t="s">
        <v>340</v>
      </c>
      <c r="H75" s="4"/>
      <c r="I75" s="4"/>
    </row>
    <row r="76" spans="1:9" ht="23.25">
      <c r="A76" s="11" t="s">
        <v>257</v>
      </c>
      <c r="B76" s="12" t="s">
        <v>258</v>
      </c>
      <c r="C76" s="13">
        <v>1</v>
      </c>
      <c r="D76" s="13" t="s">
        <v>330</v>
      </c>
      <c r="E76" s="13">
        <v>3.66</v>
      </c>
      <c r="F76" s="13">
        <f t="shared" si="4"/>
        <v>1</v>
      </c>
      <c r="G76" s="13" t="s">
        <v>340</v>
      </c>
      <c r="H76" s="4"/>
      <c r="I76" s="4"/>
    </row>
    <row r="77" spans="1:9" ht="23.25">
      <c r="A77" s="11" t="s">
        <v>259</v>
      </c>
      <c r="B77" s="12" t="s">
        <v>260</v>
      </c>
      <c r="C77" s="13">
        <v>3</v>
      </c>
      <c r="D77" s="13" t="s">
        <v>330</v>
      </c>
      <c r="E77" s="13">
        <v>3</v>
      </c>
      <c r="F77" s="13">
        <f t="shared" si="4"/>
        <v>3</v>
      </c>
      <c r="G77" s="13" t="s">
        <v>340</v>
      </c>
      <c r="H77" s="4"/>
      <c r="I77" s="4"/>
    </row>
    <row r="78" spans="1:9" ht="23.25">
      <c r="A78" s="11" t="s">
        <v>261</v>
      </c>
      <c r="B78" s="12" t="s">
        <v>262</v>
      </c>
      <c r="C78" s="13"/>
      <c r="D78" s="34" t="s">
        <v>263</v>
      </c>
      <c r="E78" s="28"/>
      <c r="F78" s="28"/>
      <c r="G78" s="28"/>
      <c r="H78" s="4"/>
      <c r="I78" s="4"/>
    </row>
    <row r="79" spans="1:9" ht="23.25">
      <c r="A79" s="11" t="s">
        <v>264</v>
      </c>
      <c r="B79" s="12" t="s">
        <v>6</v>
      </c>
      <c r="C79" s="13"/>
      <c r="D79" s="36" t="s">
        <v>265</v>
      </c>
      <c r="E79" s="29"/>
      <c r="F79" s="29"/>
      <c r="G79" s="29"/>
      <c r="H79" s="4"/>
      <c r="I79" s="4"/>
    </row>
    <row r="80" spans="1:9" ht="23.25">
      <c r="A80" s="11" t="s">
        <v>266</v>
      </c>
      <c r="B80" s="12" t="s">
        <v>267</v>
      </c>
      <c r="C80" s="13">
        <v>6</v>
      </c>
      <c r="D80" s="13" t="s">
        <v>327</v>
      </c>
      <c r="E80" s="13">
        <v>4.51</v>
      </c>
      <c r="F80" s="13">
        <f t="shared" si="4"/>
        <v>6</v>
      </c>
      <c r="G80" s="13" t="s">
        <v>342</v>
      </c>
      <c r="H80" s="4"/>
      <c r="I80" s="4"/>
    </row>
    <row r="81" spans="1:9" ht="23.25">
      <c r="A81" s="11" t="s">
        <v>268</v>
      </c>
      <c r="B81" s="12" t="s">
        <v>132</v>
      </c>
      <c r="C81" s="13">
        <v>5</v>
      </c>
      <c r="D81" s="13" t="s">
        <v>333</v>
      </c>
      <c r="E81" s="13">
        <v>4.51</v>
      </c>
      <c r="F81" s="13">
        <f t="shared" si="4"/>
        <v>5</v>
      </c>
      <c r="G81" s="13" t="s">
        <v>342</v>
      </c>
      <c r="H81" s="4"/>
      <c r="I81" s="4"/>
    </row>
    <row r="82" spans="1:9" ht="21">
      <c r="A82" s="17"/>
      <c r="B82" s="99" t="s">
        <v>380</v>
      </c>
      <c r="C82" s="100">
        <f>SUM(C5:C81)</f>
        <v>385</v>
      </c>
      <c r="D82" s="5"/>
      <c r="E82" s="18"/>
      <c r="F82" s="18"/>
      <c r="G82" s="4"/>
      <c r="H82" s="4"/>
      <c r="I82" s="4"/>
    </row>
    <row r="83" spans="1:9" ht="23.25">
      <c r="A83" s="17"/>
      <c r="B83" s="4"/>
      <c r="C83" s="4"/>
      <c r="D83" s="5"/>
      <c r="E83" s="32" t="s">
        <v>346</v>
      </c>
      <c r="F83" s="13">
        <f>SUMIFS(F5:F81,G5:G81,"A")</f>
        <v>260</v>
      </c>
      <c r="G83" s="13" t="s">
        <v>342</v>
      </c>
      <c r="H83" s="4"/>
      <c r="I83" s="4"/>
    </row>
    <row r="84" spans="1:9" ht="23.25">
      <c r="A84" s="4"/>
      <c r="B84" s="4"/>
      <c r="C84" s="4"/>
      <c r="D84" s="5"/>
      <c r="E84" s="4"/>
      <c r="F84" s="13">
        <f>SUMIFS(F5:F81,G5:G81,"B")</f>
        <v>54</v>
      </c>
      <c r="G84" s="13" t="s">
        <v>341</v>
      </c>
      <c r="H84" s="4"/>
      <c r="I84" s="4"/>
    </row>
    <row r="85" spans="1:9" ht="23.25">
      <c r="A85" s="4"/>
      <c r="B85" s="4"/>
      <c r="C85" s="4"/>
      <c r="D85" s="5"/>
      <c r="E85" s="4"/>
      <c r="F85" s="13">
        <f>SUMIFS(F5:F81,G5:G81,"C")</f>
        <v>36</v>
      </c>
      <c r="G85" s="13" t="s">
        <v>339</v>
      </c>
      <c r="H85" s="4"/>
      <c r="I85" s="4"/>
    </row>
    <row r="86" spans="1:9" ht="23.25">
      <c r="A86" s="4"/>
      <c r="B86" s="4"/>
      <c r="C86" s="4"/>
      <c r="D86" s="5"/>
      <c r="E86" s="4"/>
      <c r="F86" s="13">
        <f>SUMIFS(F5:F81,G5:G81,"D")</f>
        <v>24</v>
      </c>
      <c r="G86" s="13" t="s">
        <v>340</v>
      </c>
      <c r="H86" s="4"/>
      <c r="I86" s="4"/>
    </row>
    <row r="87" spans="1:9" ht="21">
      <c r="A87" s="4"/>
      <c r="B87" s="4"/>
      <c r="C87" s="4"/>
      <c r="D87" s="5"/>
      <c r="E87" s="18"/>
      <c r="F87" s="18"/>
      <c r="G87" s="4"/>
      <c r="H87" s="4"/>
      <c r="I87" s="4"/>
    </row>
  </sheetData>
  <mergeCells count="11">
    <mergeCell ref="F3:G3"/>
    <mergeCell ref="C3:D3"/>
    <mergeCell ref="A70:A71"/>
    <mergeCell ref="B70:B71"/>
    <mergeCell ref="E70:E71"/>
    <mergeCell ref="A16:A17"/>
    <mergeCell ref="B16:B17"/>
    <mergeCell ref="E16:E17"/>
    <mergeCell ref="A23:A24"/>
    <mergeCell ref="B23:B24"/>
    <mergeCell ref="E23:E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05745-6426-4631-BC33-F46B962CF6A9}">
  <dimension ref="A1:G35"/>
  <sheetViews>
    <sheetView showGridLines="0" zoomScale="70" zoomScaleNormal="70" workbookViewId="0" topLeftCell="A22">
      <selection activeCell="F37" sqref="F37"/>
    </sheetView>
  </sheetViews>
  <sheetFormatPr defaultColWidth="9.140625" defaultRowHeight="15"/>
  <cols>
    <col min="1" max="1" width="13.7109375" style="4" customWidth="1"/>
    <col min="2" max="2" width="29.7109375" style="4" customWidth="1"/>
    <col min="3" max="3" width="13.7109375" style="4" customWidth="1"/>
    <col min="4" max="4" width="27.7109375" style="5" customWidth="1"/>
    <col min="5" max="7" width="13.7109375" style="4" customWidth="1"/>
    <col min="8" max="16384" width="9.140625" style="4" customWidth="1"/>
  </cols>
  <sheetData>
    <row r="1" ht="23.25">
      <c r="A1" s="19" t="s">
        <v>324</v>
      </c>
    </row>
    <row r="2" ht="15.75" thickBot="1">
      <c r="A2" s="4" t="s">
        <v>154</v>
      </c>
    </row>
    <row r="3" spans="3:7" ht="24" customHeight="1" thickBot="1">
      <c r="C3" s="115" t="s">
        <v>381</v>
      </c>
      <c r="D3" s="116"/>
      <c r="F3" s="115" t="s">
        <v>320</v>
      </c>
      <c r="G3" s="116"/>
    </row>
    <row r="4" spans="1:7" ht="47.25" thickBot="1">
      <c r="A4" s="6" t="s">
        <v>0</v>
      </c>
      <c r="B4" s="7" t="s">
        <v>1</v>
      </c>
      <c r="C4" s="26" t="s">
        <v>2</v>
      </c>
      <c r="D4" s="20" t="s">
        <v>345</v>
      </c>
      <c r="E4" s="20" t="s">
        <v>152</v>
      </c>
      <c r="F4" s="24" t="s">
        <v>344</v>
      </c>
      <c r="G4" s="24" t="s">
        <v>343</v>
      </c>
    </row>
    <row r="5" spans="1:7" ht="23.25">
      <c r="A5" s="8" t="s">
        <v>306</v>
      </c>
      <c r="B5" s="9" t="s">
        <v>305</v>
      </c>
      <c r="C5" s="10">
        <v>15</v>
      </c>
      <c r="D5" s="13" t="s">
        <v>331</v>
      </c>
      <c r="E5" s="10">
        <v>2.9</v>
      </c>
      <c r="F5" s="23">
        <f>+C5</f>
        <v>15</v>
      </c>
      <c r="G5" s="13" t="s">
        <v>339</v>
      </c>
    </row>
    <row r="6" spans="1:7" ht="23.25">
      <c r="A6" s="11" t="s">
        <v>304</v>
      </c>
      <c r="B6" s="12" t="s">
        <v>171</v>
      </c>
      <c r="C6" s="13">
        <v>2</v>
      </c>
      <c r="D6" s="13" t="s">
        <v>331</v>
      </c>
      <c r="E6" s="13">
        <v>2.9</v>
      </c>
      <c r="F6" s="23">
        <f aca="true" t="shared" si="0" ref="F6:F29">+C6</f>
        <v>2</v>
      </c>
      <c r="G6" s="13" t="s">
        <v>339</v>
      </c>
    </row>
    <row r="7" spans="1:7" ht="23.25">
      <c r="A7" s="11" t="s">
        <v>303</v>
      </c>
      <c r="B7" s="12" t="s">
        <v>3</v>
      </c>
      <c r="C7" s="13">
        <v>3</v>
      </c>
      <c r="D7" s="13" t="s">
        <v>145</v>
      </c>
      <c r="E7" s="13">
        <v>2.9</v>
      </c>
      <c r="F7" s="23">
        <f t="shared" si="0"/>
        <v>3</v>
      </c>
      <c r="G7" s="13" t="s">
        <v>340</v>
      </c>
    </row>
    <row r="8" spans="1:7" ht="23.25">
      <c r="A8" s="11" t="s">
        <v>302</v>
      </c>
      <c r="B8" s="12" t="s">
        <v>279</v>
      </c>
      <c r="C8" s="13">
        <v>3</v>
      </c>
      <c r="D8" s="13" t="s">
        <v>331</v>
      </c>
      <c r="E8" s="13">
        <v>2.9</v>
      </c>
      <c r="F8" s="23">
        <f t="shared" si="0"/>
        <v>3</v>
      </c>
      <c r="G8" s="13" t="s">
        <v>339</v>
      </c>
    </row>
    <row r="9" spans="1:7" ht="23.25">
      <c r="A9" s="11" t="s">
        <v>301</v>
      </c>
      <c r="B9" s="12" t="s">
        <v>279</v>
      </c>
      <c r="C9" s="13">
        <v>3</v>
      </c>
      <c r="D9" s="13" t="s">
        <v>331</v>
      </c>
      <c r="E9" s="13">
        <v>2.9</v>
      </c>
      <c r="F9" s="23">
        <f t="shared" si="0"/>
        <v>3</v>
      </c>
      <c r="G9" s="13" t="s">
        <v>339</v>
      </c>
    </row>
    <row r="10" spans="1:7" ht="23.25">
      <c r="A10" s="111" t="s">
        <v>300</v>
      </c>
      <c r="B10" s="113" t="s">
        <v>171</v>
      </c>
      <c r="C10" s="11" t="s">
        <v>329</v>
      </c>
      <c r="D10" s="13" t="s">
        <v>327</v>
      </c>
      <c r="E10" s="109">
        <v>2.9</v>
      </c>
      <c r="F10" s="23" t="str">
        <f t="shared" si="0"/>
        <v>2</v>
      </c>
      <c r="G10" s="13" t="s">
        <v>339</v>
      </c>
    </row>
    <row r="11" spans="1:7" ht="23.25">
      <c r="A11" s="112"/>
      <c r="B11" s="114"/>
      <c r="C11" s="11" t="s">
        <v>326</v>
      </c>
      <c r="D11" s="13" t="s">
        <v>328</v>
      </c>
      <c r="E11" s="110"/>
      <c r="F11" s="23" t="str">
        <f t="shared" si="0"/>
        <v>5</v>
      </c>
      <c r="G11" s="13" t="s">
        <v>340</v>
      </c>
    </row>
    <row r="12" spans="1:7" ht="23.25">
      <c r="A12" s="11" t="s">
        <v>299</v>
      </c>
      <c r="B12" s="12" t="s">
        <v>4</v>
      </c>
      <c r="C12" s="13">
        <v>2</v>
      </c>
      <c r="D12" s="13" t="s">
        <v>331</v>
      </c>
      <c r="E12" s="13">
        <v>3.06</v>
      </c>
      <c r="F12" s="23">
        <f t="shared" si="0"/>
        <v>2</v>
      </c>
      <c r="G12" s="13" t="s">
        <v>339</v>
      </c>
    </row>
    <row r="13" spans="1:7" ht="23.25">
      <c r="A13" s="11" t="s">
        <v>298</v>
      </c>
      <c r="B13" s="12" t="s">
        <v>5</v>
      </c>
      <c r="C13" s="30"/>
      <c r="D13" s="31" t="s">
        <v>297</v>
      </c>
      <c r="E13" s="31"/>
      <c r="F13" s="31"/>
      <c r="G13" s="31"/>
    </row>
    <row r="14" spans="1:7" ht="23.25">
      <c r="A14" s="11" t="s">
        <v>296</v>
      </c>
      <c r="B14" s="12" t="s">
        <v>6</v>
      </c>
      <c r="C14" s="13">
        <v>32</v>
      </c>
      <c r="D14" s="13" t="s">
        <v>327</v>
      </c>
      <c r="E14" s="13">
        <v>3.34</v>
      </c>
      <c r="F14" s="23">
        <f t="shared" si="0"/>
        <v>32</v>
      </c>
      <c r="G14" s="13" t="s">
        <v>339</v>
      </c>
    </row>
    <row r="15" spans="1:7" ht="23.25">
      <c r="A15" s="11" t="s">
        <v>295</v>
      </c>
      <c r="B15" s="12" t="s">
        <v>7</v>
      </c>
      <c r="C15" s="13">
        <v>33</v>
      </c>
      <c r="D15" s="13" t="s">
        <v>327</v>
      </c>
      <c r="E15" s="13">
        <v>3</v>
      </c>
      <c r="F15" s="23">
        <f t="shared" si="0"/>
        <v>33</v>
      </c>
      <c r="G15" s="13" t="s">
        <v>339</v>
      </c>
    </row>
    <row r="16" spans="1:7" ht="23.25">
      <c r="A16" s="11" t="s">
        <v>294</v>
      </c>
      <c r="B16" s="12" t="s">
        <v>8</v>
      </c>
      <c r="C16" s="30"/>
      <c r="D16" s="31" t="s">
        <v>293</v>
      </c>
      <c r="E16" s="31"/>
      <c r="F16" s="31"/>
      <c r="G16" s="31"/>
    </row>
    <row r="17" spans="1:7" ht="23.25">
      <c r="A17" s="11" t="s">
        <v>292</v>
      </c>
      <c r="B17" s="12" t="s">
        <v>291</v>
      </c>
      <c r="C17" s="13">
        <v>18</v>
      </c>
      <c r="D17" s="13" t="s">
        <v>327</v>
      </c>
      <c r="E17" s="13">
        <v>3.12</v>
      </c>
      <c r="F17" s="23">
        <f t="shared" si="0"/>
        <v>18</v>
      </c>
      <c r="G17" s="13" t="s">
        <v>339</v>
      </c>
    </row>
    <row r="18" spans="1:7" ht="23.25">
      <c r="A18" s="11" t="s">
        <v>290</v>
      </c>
      <c r="B18" s="12" t="s">
        <v>279</v>
      </c>
      <c r="C18" s="13">
        <v>2</v>
      </c>
      <c r="D18" s="13" t="s">
        <v>145</v>
      </c>
      <c r="E18" s="13">
        <v>3.12</v>
      </c>
      <c r="F18" s="23">
        <f t="shared" si="0"/>
        <v>2</v>
      </c>
      <c r="G18" s="13" t="s">
        <v>340</v>
      </c>
    </row>
    <row r="19" spans="1:7" ht="23.25">
      <c r="A19" s="11" t="s">
        <v>289</v>
      </c>
      <c r="B19" s="12" t="s">
        <v>3</v>
      </c>
      <c r="C19" s="13">
        <v>1</v>
      </c>
      <c r="D19" s="13" t="s">
        <v>145</v>
      </c>
      <c r="E19" s="13">
        <v>3.12</v>
      </c>
      <c r="F19" s="23">
        <f t="shared" si="0"/>
        <v>1</v>
      </c>
      <c r="G19" s="13" t="s">
        <v>340</v>
      </c>
    </row>
    <row r="20" spans="1:7" ht="23.25">
      <c r="A20" s="11" t="s">
        <v>288</v>
      </c>
      <c r="B20" s="12" t="s">
        <v>287</v>
      </c>
      <c r="C20" s="30"/>
      <c r="D20" s="31" t="s">
        <v>286</v>
      </c>
      <c r="E20" s="31"/>
      <c r="F20" s="31"/>
      <c r="G20" s="31"/>
    </row>
    <row r="21" spans="1:7" ht="23.25">
      <c r="A21" s="11" t="s">
        <v>285</v>
      </c>
      <c r="B21" s="12" t="s">
        <v>284</v>
      </c>
      <c r="C21" s="13">
        <v>3</v>
      </c>
      <c r="D21" s="13" t="s">
        <v>327</v>
      </c>
      <c r="E21" s="13">
        <v>3.84</v>
      </c>
      <c r="F21" s="23">
        <f t="shared" si="0"/>
        <v>3</v>
      </c>
      <c r="G21" s="13" t="s">
        <v>339</v>
      </c>
    </row>
    <row r="22" spans="1:7" ht="23.25">
      <c r="A22" s="11" t="s">
        <v>283</v>
      </c>
      <c r="B22" s="12" t="s">
        <v>282</v>
      </c>
      <c r="C22" s="13">
        <v>8</v>
      </c>
      <c r="D22" s="13" t="s">
        <v>327</v>
      </c>
      <c r="E22" s="13">
        <v>3.84</v>
      </c>
      <c r="F22" s="23">
        <f t="shared" si="0"/>
        <v>8</v>
      </c>
      <c r="G22" s="13" t="s">
        <v>339</v>
      </c>
    </row>
    <row r="23" spans="1:7" ht="23.25">
      <c r="A23" s="11" t="s">
        <v>281</v>
      </c>
      <c r="B23" s="12" t="s">
        <v>3</v>
      </c>
      <c r="C23" s="13">
        <v>1</v>
      </c>
      <c r="D23" s="13" t="s">
        <v>330</v>
      </c>
      <c r="E23" s="13">
        <v>2.66</v>
      </c>
      <c r="F23" s="23">
        <f t="shared" si="0"/>
        <v>1</v>
      </c>
      <c r="G23" s="13" t="s">
        <v>340</v>
      </c>
    </row>
    <row r="24" spans="1:7" ht="23.25">
      <c r="A24" s="11" t="s">
        <v>280</v>
      </c>
      <c r="B24" s="12" t="s">
        <v>279</v>
      </c>
      <c r="C24" s="13">
        <v>2</v>
      </c>
      <c r="D24" s="13" t="s">
        <v>330</v>
      </c>
      <c r="E24" s="13">
        <v>2.66</v>
      </c>
      <c r="F24" s="23">
        <f t="shared" si="0"/>
        <v>2</v>
      </c>
      <c r="G24" s="13" t="s">
        <v>340</v>
      </c>
    </row>
    <row r="25" spans="1:7" ht="23.25">
      <c r="A25" s="11" t="s">
        <v>278</v>
      </c>
      <c r="B25" s="12" t="s">
        <v>277</v>
      </c>
      <c r="C25" s="13">
        <v>1</v>
      </c>
      <c r="D25" s="13" t="s">
        <v>330</v>
      </c>
      <c r="E25" s="13">
        <v>2.66</v>
      </c>
      <c r="F25" s="23">
        <f t="shared" si="0"/>
        <v>1</v>
      </c>
      <c r="G25" s="13" t="s">
        <v>340</v>
      </c>
    </row>
    <row r="26" spans="1:7" ht="23.25">
      <c r="A26" s="11" t="s">
        <v>276</v>
      </c>
      <c r="B26" s="12" t="s">
        <v>275</v>
      </c>
      <c r="C26" s="13">
        <v>6</v>
      </c>
      <c r="D26" s="13" t="s">
        <v>330</v>
      </c>
      <c r="E26" s="13">
        <v>2.84</v>
      </c>
      <c r="F26" s="23">
        <f t="shared" si="0"/>
        <v>6</v>
      </c>
      <c r="G26" s="13" t="s">
        <v>340</v>
      </c>
    </row>
    <row r="27" spans="1:7" ht="23.25">
      <c r="A27" s="11" t="s">
        <v>274</v>
      </c>
      <c r="B27" s="12" t="s">
        <v>273</v>
      </c>
      <c r="C27" s="13">
        <v>3</v>
      </c>
      <c r="D27" s="13" t="s">
        <v>330</v>
      </c>
      <c r="E27" s="13">
        <v>2.84</v>
      </c>
      <c r="F27" s="23">
        <f t="shared" si="0"/>
        <v>3</v>
      </c>
      <c r="G27" s="13" t="s">
        <v>340</v>
      </c>
    </row>
    <row r="28" spans="1:7" ht="23.25">
      <c r="A28" s="111" t="s">
        <v>272</v>
      </c>
      <c r="B28" s="113" t="s">
        <v>271</v>
      </c>
      <c r="C28" s="13">
        <v>15</v>
      </c>
      <c r="D28" s="13" t="s">
        <v>327</v>
      </c>
      <c r="E28" s="109">
        <v>3.84</v>
      </c>
      <c r="F28" s="23">
        <f t="shared" si="0"/>
        <v>15</v>
      </c>
      <c r="G28" s="13" t="s">
        <v>339</v>
      </c>
    </row>
    <row r="29" spans="1:7" ht="23.25">
      <c r="A29" s="112"/>
      <c r="B29" s="114"/>
      <c r="C29" s="13">
        <v>2</v>
      </c>
      <c r="D29" s="13" t="s">
        <v>330</v>
      </c>
      <c r="E29" s="110"/>
      <c r="F29" s="23">
        <f t="shared" si="0"/>
        <v>2</v>
      </c>
      <c r="G29" s="13" t="s">
        <v>339</v>
      </c>
    </row>
    <row r="30" spans="1:5" ht="23.25">
      <c r="A30" s="11" t="s">
        <v>270</v>
      </c>
      <c r="B30" s="12" t="s">
        <v>175</v>
      </c>
      <c r="C30" s="13" t="s">
        <v>146</v>
      </c>
      <c r="D30" s="13"/>
      <c r="E30" s="13"/>
    </row>
    <row r="31" spans="2:3" ht="15">
      <c r="B31" s="99" t="s">
        <v>380</v>
      </c>
      <c r="C31" s="100">
        <f>SUM(C5:C30)</f>
        <v>155</v>
      </c>
    </row>
    <row r="32" spans="5:7" ht="23.25">
      <c r="E32" s="32" t="s">
        <v>346</v>
      </c>
      <c r="F32" s="13">
        <f>SUMIFS(F5:F30,G5:G30,"A")</f>
        <v>0</v>
      </c>
      <c r="G32" s="13" t="s">
        <v>342</v>
      </c>
    </row>
    <row r="33" spans="6:7" ht="23.25">
      <c r="F33" s="13">
        <f>SUMIFS(F5:F30,G5:G30,"B")</f>
        <v>0</v>
      </c>
      <c r="G33" s="13" t="s">
        <v>341</v>
      </c>
    </row>
    <row r="34" spans="6:7" ht="23.25">
      <c r="F34" s="13">
        <f>SUMIFS(F5:F30,G5:G30,"C")</f>
        <v>136</v>
      </c>
      <c r="G34" s="13" t="s">
        <v>339</v>
      </c>
    </row>
    <row r="35" spans="6:7" ht="23.25">
      <c r="F35" s="13">
        <f>SUMIFS(F5:F30,G5:G30,"D")</f>
        <v>19</v>
      </c>
      <c r="G35" s="13" t="s">
        <v>340</v>
      </c>
    </row>
  </sheetData>
  <mergeCells count="8">
    <mergeCell ref="F3:G3"/>
    <mergeCell ref="C3:D3"/>
    <mergeCell ref="A10:A11"/>
    <mergeCell ref="B10:B11"/>
    <mergeCell ref="A28:A29"/>
    <mergeCell ref="B28:B29"/>
    <mergeCell ref="E28:E29"/>
    <mergeCell ref="E10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8A42-627C-43BE-AC25-65AF778C0EEA}">
  <dimension ref="A1:O43"/>
  <sheetViews>
    <sheetView showGridLines="0" zoomScale="70" zoomScaleNormal="70" workbookViewId="0" topLeftCell="A1">
      <selection activeCell="F16" sqref="F16"/>
    </sheetView>
  </sheetViews>
  <sheetFormatPr defaultColWidth="9.140625" defaultRowHeight="15"/>
  <cols>
    <col min="1" max="1" width="13.7109375" style="0" customWidth="1"/>
    <col min="2" max="2" width="29.7109375" style="0" customWidth="1"/>
    <col min="3" max="3" width="12.7109375" style="0" customWidth="1"/>
    <col min="4" max="4" width="27.7109375" style="21" customWidth="1"/>
    <col min="5" max="7" width="13.7109375" style="0" customWidth="1"/>
  </cols>
  <sheetData>
    <row r="1" spans="1:15" ht="23.25">
      <c r="A1" s="117" t="s">
        <v>325</v>
      </c>
      <c r="B1" s="117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>
      <c r="A2" s="4" t="s">
        <v>154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 thickBot="1">
      <c r="A3" s="4"/>
      <c r="C3" s="115" t="s">
        <v>381</v>
      </c>
      <c r="D3" s="116"/>
      <c r="E3" s="4"/>
      <c r="F3" s="115" t="s">
        <v>320</v>
      </c>
      <c r="G3" s="116"/>
      <c r="H3" s="4"/>
      <c r="I3" s="4"/>
      <c r="J3" s="4"/>
      <c r="K3" s="4"/>
      <c r="L3" s="4"/>
      <c r="M3" s="4"/>
      <c r="N3" s="4"/>
      <c r="O3" s="4"/>
    </row>
    <row r="4" spans="1:15" ht="47.25" thickBot="1">
      <c r="A4" s="6" t="s">
        <v>0</v>
      </c>
      <c r="B4" s="7" t="s">
        <v>1</v>
      </c>
      <c r="C4" s="26" t="s">
        <v>2</v>
      </c>
      <c r="D4" s="20" t="s">
        <v>345</v>
      </c>
      <c r="E4" s="20" t="s">
        <v>152</v>
      </c>
      <c r="F4" s="24" t="s">
        <v>344</v>
      </c>
      <c r="G4" s="24" t="s">
        <v>343</v>
      </c>
      <c r="H4" s="4"/>
      <c r="I4" s="4"/>
      <c r="J4" s="4"/>
      <c r="K4" s="4"/>
      <c r="L4" s="4"/>
      <c r="M4" s="4"/>
      <c r="N4" s="4"/>
      <c r="O4" s="4"/>
    </row>
    <row r="5" spans="1:15" ht="23.25">
      <c r="A5" s="8" t="s">
        <v>316</v>
      </c>
      <c r="B5" s="9" t="s">
        <v>4</v>
      </c>
      <c r="C5" s="23">
        <v>2</v>
      </c>
      <c r="D5" s="13" t="s">
        <v>334</v>
      </c>
      <c r="E5" s="23">
        <v>2.9</v>
      </c>
      <c r="F5" s="23">
        <f>2*C5</f>
        <v>4</v>
      </c>
      <c r="G5" s="13" t="s">
        <v>342</v>
      </c>
      <c r="H5" s="4"/>
      <c r="I5" s="4"/>
      <c r="J5" s="4"/>
      <c r="K5" s="4"/>
      <c r="L5" s="4"/>
      <c r="M5" s="4"/>
      <c r="N5" s="4"/>
      <c r="O5" s="4"/>
    </row>
    <row r="6" spans="1:15" ht="23.25">
      <c r="A6" s="11" t="s">
        <v>315</v>
      </c>
      <c r="B6" s="12" t="s">
        <v>5</v>
      </c>
      <c r="C6" s="13">
        <v>5</v>
      </c>
      <c r="D6" s="13" t="s">
        <v>334</v>
      </c>
      <c r="E6" s="13">
        <v>2.9</v>
      </c>
      <c r="F6" s="23">
        <f>2*C6</f>
        <v>10</v>
      </c>
      <c r="G6" s="13" t="s">
        <v>342</v>
      </c>
      <c r="H6" s="4"/>
      <c r="I6" s="4"/>
      <c r="J6" s="4"/>
      <c r="K6" s="4"/>
      <c r="L6" s="4"/>
      <c r="M6" s="4"/>
      <c r="N6" s="4"/>
      <c r="O6" s="4"/>
    </row>
    <row r="7" spans="1:15" ht="23.25">
      <c r="A7" s="11" t="s">
        <v>314</v>
      </c>
      <c r="B7" s="12" t="s">
        <v>6</v>
      </c>
      <c r="C7" s="13">
        <v>20</v>
      </c>
      <c r="D7" s="13" t="s">
        <v>327</v>
      </c>
      <c r="E7" s="13">
        <v>2.9</v>
      </c>
      <c r="F7" s="23">
        <f>+C7</f>
        <v>20</v>
      </c>
      <c r="G7" s="13" t="s">
        <v>342</v>
      </c>
      <c r="H7" s="4"/>
      <c r="I7" s="4"/>
      <c r="J7" s="4"/>
      <c r="K7" s="4"/>
      <c r="L7" s="4"/>
      <c r="M7" s="4"/>
      <c r="N7" s="4"/>
      <c r="O7" s="4"/>
    </row>
    <row r="8" spans="1:15" ht="23.25">
      <c r="A8" s="111" t="s">
        <v>313</v>
      </c>
      <c r="B8" s="113" t="s">
        <v>7</v>
      </c>
      <c r="C8" s="11" t="s">
        <v>329</v>
      </c>
      <c r="D8" s="13" t="s">
        <v>334</v>
      </c>
      <c r="E8" s="109">
        <v>2.76</v>
      </c>
      <c r="F8" s="23">
        <f>2*C8</f>
        <v>4</v>
      </c>
      <c r="G8" s="13" t="s">
        <v>342</v>
      </c>
      <c r="H8" s="4"/>
      <c r="I8" s="4"/>
      <c r="J8" s="4"/>
      <c r="K8" s="4"/>
      <c r="L8" s="4"/>
      <c r="M8" s="4"/>
      <c r="N8" s="4"/>
      <c r="O8" s="4"/>
    </row>
    <row r="9" spans="1:15" ht="23.25">
      <c r="A9" s="118"/>
      <c r="B9" s="119"/>
      <c r="C9" s="11" t="s">
        <v>337</v>
      </c>
      <c r="D9" s="13" t="s">
        <v>327</v>
      </c>
      <c r="E9" s="120"/>
      <c r="F9" s="23" t="str">
        <f aca="true" t="shared" si="0" ref="F9:F14">+C9</f>
        <v>4</v>
      </c>
      <c r="G9" s="13" t="s">
        <v>342</v>
      </c>
      <c r="H9" s="4"/>
      <c r="I9" s="4"/>
      <c r="J9" s="4"/>
      <c r="K9" s="4"/>
      <c r="L9" s="4"/>
      <c r="M9" s="4"/>
      <c r="N9" s="4"/>
      <c r="O9" s="4"/>
    </row>
    <row r="10" spans="1:15" ht="23.25">
      <c r="A10" s="112"/>
      <c r="B10" s="114"/>
      <c r="C10" s="11" t="s">
        <v>338</v>
      </c>
      <c r="D10" s="13" t="s">
        <v>330</v>
      </c>
      <c r="E10" s="110"/>
      <c r="F10" s="23" t="str">
        <f t="shared" si="0"/>
        <v>1</v>
      </c>
      <c r="G10" s="13" t="s">
        <v>342</v>
      </c>
      <c r="H10" s="4"/>
      <c r="I10" s="4"/>
      <c r="J10" s="4"/>
      <c r="K10" s="4"/>
      <c r="L10" s="4"/>
      <c r="M10" s="4"/>
      <c r="N10" s="4"/>
      <c r="O10" s="4"/>
    </row>
    <row r="11" spans="1:15" ht="23.25">
      <c r="A11" s="11" t="s">
        <v>312</v>
      </c>
      <c r="B11" s="12" t="s">
        <v>8</v>
      </c>
      <c r="C11" s="13" t="s">
        <v>146</v>
      </c>
      <c r="D11" s="30"/>
      <c r="E11" s="31"/>
      <c r="F11" s="31"/>
      <c r="G11" s="31"/>
      <c r="H11" s="4"/>
      <c r="I11" s="4"/>
      <c r="J11" s="4"/>
      <c r="K11" s="4"/>
      <c r="L11" s="4"/>
      <c r="M11" s="4"/>
      <c r="N11" s="4"/>
      <c r="O11" s="4"/>
    </row>
    <row r="12" spans="1:15" ht="23.25">
      <c r="A12" s="11" t="s">
        <v>311</v>
      </c>
      <c r="B12" s="12" t="s">
        <v>138</v>
      </c>
      <c r="C12" s="13">
        <v>13</v>
      </c>
      <c r="D12" s="13" t="s">
        <v>327</v>
      </c>
      <c r="E12" s="13">
        <v>2.68</v>
      </c>
      <c r="F12" s="23">
        <f t="shared" si="0"/>
        <v>13</v>
      </c>
      <c r="G12" s="13" t="s">
        <v>342</v>
      </c>
      <c r="H12" s="4"/>
      <c r="I12" s="4"/>
      <c r="J12" s="4"/>
      <c r="K12" s="4"/>
      <c r="L12" s="4"/>
      <c r="M12" s="4"/>
      <c r="N12" s="4"/>
      <c r="O12" s="4"/>
    </row>
    <row r="13" spans="1:15" ht="23.25">
      <c r="A13" s="11" t="s">
        <v>310</v>
      </c>
      <c r="B13" s="12" t="s">
        <v>279</v>
      </c>
      <c r="C13" s="13">
        <v>1</v>
      </c>
      <c r="D13" s="13" t="s">
        <v>145</v>
      </c>
      <c r="E13" s="13">
        <v>2.6</v>
      </c>
      <c r="F13" s="23">
        <f t="shared" si="0"/>
        <v>1</v>
      </c>
      <c r="G13" s="13" t="s">
        <v>340</v>
      </c>
      <c r="H13" s="4"/>
      <c r="I13" s="4"/>
      <c r="J13" s="4"/>
      <c r="K13" s="4"/>
      <c r="L13" s="4"/>
      <c r="M13" s="4"/>
      <c r="N13" s="4"/>
      <c r="O13" s="4"/>
    </row>
    <row r="14" spans="1:15" ht="23.25">
      <c r="A14" s="11" t="s">
        <v>309</v>
      </c>
      <c r="B14" s="12" t="s">
        <v>3</v>
      </c>
      <c r="C14" s="13">
        <v>1</v>
      </c>
      <c r="D14" s="13" t="s">
        <v>145</v>
      </c>
      <c r="E14" s="13">
        <v>2.6</v>
      </c>
      <c r="F14" s="23">
        <f t="shared" si="0"/>
        <v>1</v>
      </c>
      <c r="G14" s="13" t="s">
        <v>340</v>
      </c>
      <c r="H14" s="4"/>
      <c r="I14" s="4"/>
      <c r="J14" s="4"/>
      <c r="K14" s="4"/>
      <c r="L14" s="4"/>
      <c r="M14" s="4"/>
      <c r="N14" s="4"/>
      <c r="O14" s="4"/>
    </row>
    <row r="15" spans="1:15" ht="23.25">
      <c r="A15" s="11" t="s">
        <v>308</v>
      </c>
      <c r="B15" s="12" t="s">
        <v>307</v>
      </c>
      <c r="C15" s="13" t="s">
        <v>146</v>
      </c>
      <c r="D15" s="13"/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17"/>
      <c r="B16" s="99" t="s">
        <v>380</v>
      </c>
      <c r="C16" s="100">
        <f>SUM(C5:C15)</f>
        <v>42</v>
      </c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3.25">
      <c r="A17" s="17"/>
      <c r="B17" s="4"/>
      <c r="C17" s="4"/>
      <c r="E17" s="32" t="s">
        <v>346</v>
      </c>
      <c r="F17" s="13">
        <f>SUMIFS(F5:F15,G5:G15,"A")</f>
        <v>51</v>
      </c>
      <c r="G17" s="13" t="s">
        <v>342</v>
      </c>
      <c r="H17" s="4"/>
      <c r="I17" s="4"/>
      <c r="J17" s="4"/>
      <c r="K17" s="4"/>
      <c r="L17" s="4"/>
      <c r="M17" s="4"/>
      <c r="N17" s="4"/>
      <c r="O17" s="4"/>
    </row>
    <row r="18" spans="1:15" ht="23.25">
      <c r="A18" s="17"/>
      <c r="B18" s="4"/>
      <c r="C18" s="4"/>
      <c r="D18" s="5"/>
      <c r="E18" s="4"/>
      <c r="F18" s="13">
        <f>SUMIFS(F5:F15,G5:G15,"B")</f>
        <v>0</v>
      </c>
      <c r="G18" s="13" t="s">
        <v>341</v>
      </c>
      <c r="H18" s="4"/>
      <c r="I18" s="4"/>
      <c r="J18" s="4"/>
      <c r="K18" s="4"/>
      <c r="L18" s="4"/>
      <c r="M18" s="4"/>
      <c r="N18" s="4"/>
      <c r="O18" s="4"/>
    </row>
    <row r="19" spans="1:15" ht="23.25">
      <c r="A19" s="17"/>
      <c r="B19" s="4"/>
      <c r="C19" s="4"/>
      <c r="D19" s="5"/>
      <c r="E19" s="4"/>
      <c r="F19" s="13">
        <f>SUMIFS(F5:F15,G5:G15,"C")</f>
        <v>0</v>
      </c>
      <c r="G19" s="13" t="s">
        <v>339</v>
      </c>
      <c r="H19" s="4"/>
      <c r="I19" s="4"/>
      <c r="J19" s="4"/>
      <c r="K19" s="4"/>
      <c r="L19" s="4"/>
      <c r="M19" s="4"/>
      <c r="N19" s="4"/>
      <c r="O19" s="4"/>
    </row>
    <row r="20" spans="1:15" ht="23.25">
      <c r="A20" s="17"/>
      <c r="B20" s="4"/>
      <c r="C20" s="4"/>
      <c r="D20" s="5"/>
      <c r="E20" s="4"/>
      <c r="F20" s="13">
        <f>SUMIFS(F5:F15,G5:G15,"D")</f>
        <v>2</v>
      </c>
      <c r="G20" s="13" t="s">
        <v>340</v>
      </c>
      <c r="H20" s="4"/>
      <c r="I20" s="4"/>
      <c r="J20" s="4"/>
      <c r="K20" s="4"/>
      <c r="L20" s="4"/>
      <c r="M20" s="4"/>
      <c r="N20" s="4"/>
      <c r="O20" s="4"/>
    </row>
    <row r="21" spans="1:15" ht="15">
      <c r="A21" s="17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17"/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17"/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17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17"/>
      <c r="B25" s="4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7"/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7"/>
      <c r="B27" s="4"/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7"/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4"/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/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>
      <c r="A34" s="4"/>
      <c r="B34" s="4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">
      <c r="A35" s="4"/>
      <c r="B35" s="4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/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/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4"/>
      <c r="B40" s="4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/>
      <c r="B41" s="4"/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/>
      <c r="B42" s="4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6">
    <mergeCell ref="F3:G3"/>
    <mergeCell ref="A1:B1"/>
    <mergeCell ref="C3:D3"/>
    <mergeCell ref="A8:A10"/>
    <mergeCell ref="B8:B10"/>
    <mergeCell ref="E8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13" ma:contentTypeDescription="Vytvoří nový dokument" ma:contentTypeScope="" ma:versionID="e4fb12c9d4dc22cbe535b1d6ba51bde8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f6085de7b6de8ec35c43fa3fd4982794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4cc1580-2a65-4676-bc43-8335e1d94486" xsi:nil="true"/>
  </documentManagement>
</p:properties>
</file>

<file path=customXml/itemProps1.xml><?xml version="1.0" encoding="utf-8"?>
<ds:datastoreItem xmlns:ds="http://schemas.openxmlformats.org/officeDocument/2006/customXml" ds:itemID="{29C3CA60-663E-439C-B6BC-7C98B7D14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C89112-64A7-4706-99D3-C11B8C64C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78C4E3-650F-4F68-B255-79A24FFCEB3D}">
  <ds:schemaRefs>
    <ds:schemaRef ds:uri="http://schemas.microsoft.com/office/2006/metadata/properties"/>
    <ds:schemaRef ds:uri="http://schemas.microsoft.com/office/infopath/2007/PartnerControls"/>
    <ds:schemaRef ds:uri="d14db3e0-277d-4e86-b70f-0f0191384f39"/>
    <ds:schemaRef ds:uri="5d078340-6e28-48c7-b99d-6e4ad1866a86"/>
    <ds:schemaRef ds:uri="b0158dc0-9c10-4a40-a78f-d6114397d47e"/>
    <ds:schemaRef ds:uri="d4cc1580-2a65-4676-bc43-8335e1d944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petr.minarik</dc:creator>
  <cp:keywords/>
  <dc:description/>
  <cp:lastModifiedBy>Iveta Prášková</cp:lastModifiedBy>
  <cp:lastPrinted>2022-07-19T12:46:54Z</cp:lastPrinted>
  <dcterms:created xsi:type="dcterms:W3CDTF">2022-05-02T10:45:24Z</dcterms:created>
  <dcterms:modified xsi:type="dcterms:W3CDTF">2022-07-19T12:47:08Z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